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15" windowHeight="3945" firstSheet="8" activeTab="11"/>
  </bookViews>
  <sheets>
    <sheet name="งบแสดงฐานะการเงิน" sheetId="1" r:id="rId1"/>
    <sheet name="ประกอบงบ" sheetId="2" r:id="rId2"/>
    <sheet name="งบหนี้สิน" sheetId="3" r:id="rId3"/>
    <sheet name="รายจ่ายค้างจ่าย" sheetId="4" r:id="rId4"/>
    <sheet name="งบเงินสะสม" sheetId="5" r:id="rId5"/>
    <sheet name="รายงานรายจ่าย" sheetId="6" r:id="rId6"/>
    <sheet name="จ่ายจากเงินสะสม" sheetId="7" r:id="rId7"/>
    <sheet name="อุดหนุนเฉพาะกิจค้าง" sheetId="8" r:id="rId8"/>
    <sheet name="ทรัพย์สินเกิดจากเงินกู้" sheetId="9" r:id="rId9"/>
    <sheet name="งบประกอบค่าที่ดิน" sheetId="10" r:id="rId10"/>
    <sheet name="งบประกอบค่าครุภัณฑ์" sheetId="11" r:id="rId11"/>
    <sheet name="งบแสดงรายรับ-รายจ่าย" sheetId="12" r:id="rId12"/>
  </sheets>
  <externalReferences>
    <externalReference r:id="rId15"/>
  </externalReferences>
  <definedNames>
    <definedName name="_xlnm.Print_Area" localSheetId="4">'งบเงินสะสม'!$A$1:$F$43</definedName>
    <definedName name="_xlnm.Print_Area" localSheetId="0">'งบแสดงฐานะการเงิน'!$A$1:$E$45</definedName>
    <definedName name="_xlnm.Print_Area" localSheetId="2">'งบหนี้สิน'!$A$1:$E$38</definedName>
    <definedName name="_xlnm.Print_Area" localSheetId="6">'จ่ายจากเงินสะสม'!$A$1:$P$42</definedName>
    <definedName name="_xlnm.Print_Area" localSheetId="8">'ทรัพย์สินเกิดจากเงินกู้'!$A$1:$E$33</definedName>
    <definedName name="_xlnm.Print_Area" localSheetId="1">'ประกอบงบ'!$A$1:$E$405</definedName>
    <definedName name="_xlnm.Print_Area" localSheetId="5">'รายงานรายจ่าย'!$A$1:$J$29</definedName>
    <definedName name="_xlnm.Print_Area" localSheetId="3">'รายจ่ายค้างจ่าย'!$A$1:$H$62</definedName>
    <definedName name="_xlnm.Print_Area" localSheetId="7">'อุดหนุนเฉพาะกิจค้าง'!$A$1:$J$32</definedName>
  </definedNames>
  <calcPr fullCalcOnLoad="1"/>
</workbook>
</file>

<file path=xl/sharedStrings.xml><?xml version="1.0" encoding="utf-8"?>
<sst xmlns="http://schemas.openxmlformats.org/spreadsheetml/2006/main" count="420" uniqueCount="327">
  <si>
    <t>เทศบาลตำบลเขาชุมทอง</t>
  </si>
  <si>
    <t>งบแสดงฐานะการเงิน</t>
  </si>
  <si>
    <t>ทรัพย์สิน</t>
  </si>
  <si>
    <t>หนี้สินและเงินสะสม</t>
  </si>
  <si>
    <t>เงินทุนสำรองเงินสะสม</t>
  </si>
  <si>
    <t xml:space="preserve">เงินสด </t>
  </si>
  <si>
    <t>เงินฝากธนาคาร</t>
  </si>
  <si>
    <t>งานก่อสร้างโครงสร้างพื้นฐาน</t>
  </si>
  <si>
    <t>รวม</t>
  </si>
  <si>
    <t>รายจ่ายค้างจ่าย</t>
  </si>
  <si>
    <t>หมวด/ประเภท</t>
  </si>
  <si>
    <t>จำนวนเงิน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</si>
  <si>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</si>
  <si>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</si>
  <si>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</si>
  <si>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</si>
  <si>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</si>
  <si>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งบเงินสะสม</t>
  </si>
  <si>
    <t>รายรับจริงสูงกว่ารายจ่ายจริง</t>
  </si>
  <si>
    <t>หัก</t>
  </si>
  <si>
    <t>บวก</t>
  </si>
  <si>
    <t>1.  เงินฝาก ก.ส.ท</t>
  </si>
  <si>
    <t>รายงานรายจ่ายที่ได้รับอนุมัติให้จ่ายจากเงินสะสม</t>
  </si>
  <si>
    <t>วันที่ได้รับ</t>
  </si>
  <si>
    <t>อนุมัติ</t>
  </si>
  <si>
    <t>จำนวนเงินที่ได้รับอนุมัติ</t>
  </si>
  <si>
    <t>จ่ายขาด</t>
  </si>
  <si>
    <t>ยืมเงินสะสม</t>
  </si>
  <si>
    <t>คงเหลือเบิก</t>
  </si>
  <si>
    <t>ยังไม่ได้ก่อหนี้</t>
  </si>
  <si>
    <t>ลำดับ</t>
  </si>
  <si>
    <t>ประเภท/หมวด</t>
  </si>
  <si>
    <t>จำนวนเงินตาม</t>
  </si>
  <si>
    <t>แผนงานบริหารทั่วไป</t>
  </si>
  <si>
    <t>หมวดค่าตอบแทนใช้สอยและวัสดุ</t>
  </si>
  <si>
    <t>หมายเหตุ  3</t>
  </si>
  <si>
    <t>ชื่อเจ้าหนี้/โครงการที่ขอกู้/จำนวนเงินกู้</t>
  </si>
  <si>
    <t>สัญญาเลขที่ ลงวันที่</t>
  </si>
  <si>
    <t>เงินต้นค้างชำระ</t>
  </si>
  <si>
    <t>ปีสิ้นสุดสัญญา</t>
  </si>
  <si>
    <t>รวมทั้งสิ้น</t>
  </si>
  <si>
    <t>เงินรับฝาก  (หมายเหตุ 4)</t>
  </si>
  <si>
    <t>เงินภาษีหัก ณ ที่จ่าย</t>
  </si>
  <si>
    <t>เงินค่าใช้จ่าย 5%</t>
  </si>
  <si>
    <t>เงินส่วนลด 6%</t>
  </si>
  <si>
    <t>เงินประกันสัญญา</t>
  </si>
  <si>
    <t>เงินรายจ่ายงบกลาง (ชำระหนี้เงินกู้)</t>
  </si>
  <si>
    <t>รายงานรายจ่ายในการดำเนินงานที่จ่ายจากเงินสะสม</t>
  </si>
  <si>
    <t>แผนงานอุตสาหกรรมและการโยธา</t>
  </si>
  <si>
    <t>รายจ่าย</t>
  </si>
  <si>
    <t xml:space="preserve">เงินสด  เงินฝากธนาคารและเงินฝากคลัง (หมายเหตุ 2) </t>
  </si>
  <si>
    <t>รับคืนเงินปีเก่า</t>
  </si>
  <si>
    <t>เจ้าหนี้เงินกู้</t>
  </si>
  <si>
    <t xml:space="preserve">จ่ายขาดเงินสะสม </t>
  </si>
  <si>
    <t>หมายเหตุ  1.1</t>
  </si>
  <si>
    <t>ทรัพย์สินเกิดจากเงินกู้</t>
  </si>
  <si>
    <t>ราคาทรัพย์สิน</t>
  </si>
  <si>
    <t>แหล่งที่มาของทรัพย์สิน</t>
  </si>
  <si>
    <t>ชื่อ</t>
  </si>
  <si>
    <t>ก.อสังหาริมทรัพย์</t>
  </si>
  <si>
    <t>เงินกู้ธนาคารออมสิน (โครงการ</t>
  </si>
  <si>
    <t>สินเชื่อเพื่อพัฒนาองค์กรปกครอง</t>
  </si>
  <si>
    <t>ส่วนท้องถิ่น)</t>
  </si>
  <si>
    <t>แผนงานบริหารงานทั่วไป</t>
  </si>
  <si>
    <t>งานบริหารงานคลัง</t>
  </si>
  <si>
    <t>โต๊ะทำงานชนิดไม้  จำนวน  1  ตัว</t>
  </si>
  <si>
    <t>เก้าอี้ทำงานระดับ 6 - 7   จำนวน  1  ตัว</t>
  </si>
  <si>
    <t>ตู้เก็บอุปกรณ์งานบ้านงานครัว   จำนวน  1  ตู้</t>
  </si>
  <si>
    <t>แผนงาน การรักษาความสงบภายใน</t>
  </si>
  <si>
    <t>งานบริหารทั่วไปเกี่ยวกับการรักษาความสงบภายใน</t>
  </si>
  <si>
    <t>กล้องถ่ายภาพ ระบบดิจิตอล</t>
  </si>
  <si>
    <t>เครื่องสูบน้ำแบบใช้เครื่องยนต์ขนาด 3 นิ้ว</t>
  </si>
  <si>
    <t>กระจกโค้งขนาด 24 นิ้ว อุปกรณ์ประกอบพร้อมติดตั้ง</t>
  </si>
  <si>
    <t>จำนวน  3  ชุด</t>
  </si>
  <si>
    <t>แผนงาน  การศึกษา</t>
  </si>
  <si>
    <t>งานบริหารทั่วไปเกี่ยวกับการศึกษา</t>
  </si>
  <si>
    <t>เครื่องเล่นดีวีดี   จำนวน  1  เครื่อง</t>
  </si>
  <si>
    <t>ตู้เหล็กเก็บเอกสาร ชนิด 2 บาน  จำนวน  1 ตู้</t>
  </si>
  <si>
    <t>แผนงาน  สาธารณสุข</t>
  </si>
  <si>
    <t>งานบริหารทั่วไปเกี่ยวกับสาธารณสุข</t>
  </si>
  <si>
    <t>เครื่องคอมพิวเตอร์ และเครื่องปริ้นเตอร์  จำนวน 1 ชุด</t>
  </si>
  <si>
    <t>แผนงาน  การศาสนาวัฒนธรรมและนันทนาการ</t>
  </si>
  <si>
    <t>งานกีฬาและนันทนาการ</t>
  </si>
  <si>
    <t>ค่าทำป้ายคะแนนการแข่งขันฟุตบอล  จำนวน  1  ป้าย</t>
  </si>
  <si>
    <t>แผนงาน  อุตสาหกรรมและการโยธา</t>
  </si>
  <si>
    <t>โครงการปรับปรุงศูนย์ประสานงานเทศบาลฯ  ม.4</t>
  </si>
  <si>
    <t>โครงการปรับปรุงสำนักงานเทศบาลฯ ชั้น 2  ม.4</t>
  </si>
  <si>
    <t>โครงการจ้างเหมาขุดหลุมฝังกลบขยะ  ม.4</t>
  </si>
  <si>
    <t>โครงการปรับปรุงทาสีภายนอกสำนักงานเทศบาลฯ</t>
  </si>
  <si>
    <t>จ่ายจากเงินอุดหนุนเฉพาะกิจ (ก)</t>
  </si>
  <si>
    <t>สำหรับค่าใช้จ่ายสนับสนุนการสงเคราะห์เบี้ยยังชีพผู้สูงอายุ</t>
  </si>
  <si>
    <t>ตามนโยบายรัฐบาล</t>
  </si>
  <si>
    <t>สำหรับสนับสนุนการเสริมสร้างสวัสดิการทางสังคมให้แก่</t>
  </si>
  <si>
    <t>คนพิการหรือทุพพลภาพ</t>
  </si>
  <si>
    <t>เงินสมทบกองทุนประกันสังคม</t>
  </si>
  <si>
    <t>สำหรับสนับสนุนศูนย์พัฒนาเด็กเล็ก (ค่าตอบแทนพนักจ้าง,</t>
  </si>
  <si>
    <t>ค่าครองชีพชั่วคราว)</t>
  </si>
  <si>
    <t>สำหรับสนับสนุนศูนย์พัฒนาเด็กเล็กทุนการศึกษา</t>
  </si>
  <si>
    <t>ค่าวัสดุการศึกษา</t>
  </si>
  <si>
    <t xml:space="preserve"> - จ่ายจากเงินรายรับ</t>
  </si>
  <si>
    <t xml:space="preserve"> - จ่ายจากเงินอุดหนุนเฉพาะกิจ</t>
  </si>
  <si>
    <t>หมายเหตุ  ประกอบงบแสดงผลการดำเนินงาน</t>
  </si>
  <si>
    <r>
      <t xml:space="preserve">                                                                  เทศบาลตำบลเขาชุมทอง                                                    </t>
    </r>
    <r>
      <rPr>
        <sz val="16"/>
        <rFont val="Cordia New"/>
        <family val="2"/>
      </rPr>
      <t xml:space="preserve"> (หมายเหตุ 5)  </t>
    </r>
    <r>
      <rPr>
        <b/>
        <sz val="18"/>
        <rFont val="Cordia New"/>
        <family val="2"/>
      </rPr>
      <t xml:space="preserve">                                                  </t>
    </r>
  </si>
  <si>
    <r>
      <t>หมวด</t>
    </r>
    <r>
      <rPr>
        <sz val="18"/>
        <rFont val="Cordia New"/>
        <family val="2"/>
      </rPr>
      <t xml:space="preserve">  งบกลาง</t>
    </r>
  </si>
  <si>
    <t>เงินอุดหนุนเฉพาะกิจ - สำหรับสนับสนุนการสงเคราะห์เบี้ย</t>
  </si>
  <si>
    <t xml:space="preserve">   หมายเหตุ 7</t>
  </si>
  <si>
    <t xml:space="preserve"> - จ่ายจากเงินอุดหนุนทั่วไป</t>
  </si>
  <si>
    <t>งานบริหารทั่วไป</t>
  </si>
  <si>
    <t>แผนงานการรักษาความสงบภายใน</t>
  </si>
  <si>
    <t>งานบริหารทั่วไปเกี่ยวกับการ</t>
  </si>
  <si>
    <t>รักษาความสงบภายใน</t>
  </si>
  <si>
    <t>แผนงานการศึกษา</t>
  </si>
  <si>
    <t>เกี่ยวกับการศึกษา</t>
  </si>
  <si>
    <t>แผนงานสาธารณสุข</t>
  </si>
  <si>
    <t>เกี่ยวกับสาธารณสุข</t>
  </si>
  <si>
    <t>เกี่ยวกับอุตสาหกรรมและการโยธา</t>
  </si>
  <si>
    <t xml:space="preserve">           เงินเดือน</t>
  </si>
  <si>
    <t>ธนาคาร ธกส.     ประเภทออมทรัพย์</t>
  </si>
  <si>
    <t>ธนาคาร กรุงไทย  ประเภทกระแสรายวัน</t>
  </si>
  <si>
    <t xml:space="preserve">                         ประเภทประจำ</t>
  </si>
  <si>
    <t xml:space="preserve">                        ประเภทประจำ</t>
  </si>
  <si>
    <t>ธนาคาร ออมสิน ประเภทกระแสรายวัน</t>
  </si>
  <si>
    <t xml:space="preserve"> - ค่าวัสดุน้ำมันเชื่อเพลิงและหล่อลื่น</t>
  </si>
  <si>
    <t xml:space="preserve"> - ค่าติดตั้งกล้องวงจรปิดCCTV จำนวน 1 ชุด</t>
  </si>
  <si>
    <t>หมวดค่าที่ดินและสิ่งก่อสร้าง</t>
  </si>
  <si>
    <t xml:space="preserve"> - ก่อสร้างเวทีอเนกประสงค์</t>
  </si>
  <si>
    <t xml:space="preserve">   จำนวน 1 เครื่อง</t>
  </si>
  <si>
    <t xml:space="preserve"> - เครื่องคอมพิวเตอร์สำหรับงานสำนักงาน  จำนวน 2 เครื่อง</t>
  </si>
  <si>
    <t xml:space="preserve"> - โทรศัพท์ ชนิดตั้งโต๊ะ จำนวน 1 เครื่อง</t>
  </si>
  <si>
    <t xml:space="preserve"> - เครื่องตัดหญ้า แบบข้อแข็ง  จำนวน 5 เครื่อง</t>
  </si>
  <si>
    <t xml:space="preserve"> - จัดซื้อเครื่องเสียงประชาสัมพันธ์</t>
  </si>
  <si>
    <t xml:space="preserve"> - เครื่องปรับอากาศ ชนิดตั้งพื้นหรือแขวนขนาดไม่น้อยกว่า 15,000 บีทียู</t>
  </si>
  <si>
    <t xml:space="preserve"> - ค่าบำรุงรักษาและปรับปรุงครุภัณฑ์</t>
  </si>
  <si>
    <t xml:space="preserve"> - จัดซื้อเครื่องเสียงสำหรับเวที</t>
  </si>
  <si>
    <t xml:space="preserve"> - เครื่องสำรองไฟฟ้า ขนาด 750 VA จำนวน 6 เครื่อง</t>
  </si>
  <si>
    <t xml:space="preserve"> - แผ่นกระดานรองหลัง (เปลพยาบาล) จำนวน 1 ชุด</t>
  </si>
  <si>
    <t xml:space="preserve"> - ถังออกซิเจนพร้อมอุปกรณ์ จำนวน 1 ชุด</t>
  </si>
  <si>
    <t xml:space="preserve"> - กระจกโค้ง</t>
  </si>
  <si>
    <t xml:space="preserve"> - กล้องวงจรปิด CCTV  จำนวน 1 ชุด</t>
  </si>
  <si>
    <t xml:space="preserve"> - สายส่งน้ำดับเพลิงชนิดเส้นใยสังเคราะห์โพลีเอสเตอร์ จำนวน 5 เส้น</t>
  </si>
  <si>
    <t xml:space="preserve"> - หัวฉีดน้ำดับเพลิง แบบด้ามปืน</t>
  </si>
  <si>
    <t xml:space="preserve"> - จัดซื้อโต๊ะทำงาน</t>
  </si>
  <si>
    <t xml:space="preserve"> - คอมพิวเตอร์ชนิดตั้งโต๊ะ</t>
  </si>
  <si>
    <t xml:space="preserve"> - ก่อสร้างห้องน้ำสาธารณะขนาดความกว้างไม่น้อยกว่า 4 เมตร</t>
  </si>
  <si>
    <t xml:space="preserve">   ความยาว 13 เมตร</t>
  </si>
  <si>
    <t xml:space="preserve"> - ก่อสร้างถนนคอนกรีตเสริมเหล็ก พร้อมวางท่อระบายน้ำ</t>
  </si>
  <si>
    <t xml:space="preserve"> - ปรับปรุงพื้นที่บริเวณขายสินกลางแจ้งด้วยแอสฟัสท์ติกคอนกรีต</t>
  </si>
  <si>
    <t xml:space="preserve"> - วางท่อระบายน้ำคอนกรีตเสริมเหล็กพร้อมบ่อพัก</t>
  </si>
  <si>
    <t xml:space="preserve"> - ค่าบำรุงรักษาและปรับปรุงระบบไฟฟ้าส่องสว่างบริเวณทางเข้าตลาด</t>
  </si>
  <si>
    <t xml:space="preserve"> - ก่อสร้างป้ายเขตเทศบาล จำนวน 2 ป้าย</t>
  </si>
  <si>
    <t xml:space="preserve"> - จ้างเหมาวางระบบถังบำบัดน้ำเสียไร้อากาศ ศูนย์พัฒนาเด็กเล็กฯ</t>
  </si>
  <si>
    <t>2.  ลูกหนี้ภาษีบำรุงท้องที่</t>
  </si>
  <si>
    <t>ผู้อำนวยการกองคลัง</t>
  </si>
  <si>
    <t>ลูกหนี้ - ภาษีบำรุงท้องที่</t>
  </si>
  <si>
    <t>(นางวรรณนิภา  บรรจงการ)</t>
  </si>
  <si>
    <t>25% ของรายรับจริงสูงกว่ารายจ่ายจริง (เงินทุนสำรองเงินสะสม)</t>
  </si>
  <si>
    <t>รายรับจริงสูงกว่ารายจ่ายจริงหลังหักเงินทุนสำรองเงินสะสม</t>
  </si>
  <si>
    <t>หมายเหตุ 5</t>
  </si>
  <si>
    <t>หมวดค่าครุภัณฑ์</t>
  </si>
  <si>
    <t xml:space="preserve"> - เครื่องพิมพ์ชนิดเลเซอร์ 1 ชนิด LED พิมพ์ขาวดำ จำนวน 1 เครื่อง</t>
  </si>
  <si>
    <t xml:space="preserve"> - หลังคารถบรรทุก ขนาด 1 ตัน หลังคาไฟเบอร์กลาสมีช่องลมพร้อมกระจก</t>
  </si>
  <si>
    <t xml:space="preserve">   เลื่อนฝาเปิดท้ายแบบโช๊คอัพแก๊ส</t>
  </si>
  <si>
    <t>หัวหน้าฝ่ายบริหารงานคลัง รักษาราชการแทน</t>
  </si>
  <si>
    <t>ยังชีพผู้สูงอายุ</t>
  </si>
  <si>
    <t xml:space="preserve"> - เครื่องพิมพ์ชนิดหมึกพิมพ์สี รองรับการพิมพ์กระดาษ A4-A1 </t>
  </si>
  <si>
    <t xml:space="preserve"> - ติดตั้งป้ายชื่อถนนซอยในเขตเทศบาลฯ จำนวน 44 ป้าย</t>
  </si>
  <si>
    <t>(นายสมชาย  ชูวิเชียร)</t>
  </si>
  <si>
    <t xml:space="preserve"> ปลัดเทศบาล</t>
  </si>
  <si>
    <t xml:space="preserve">ทรัพย์สินเกิดจากเงินกู้ </t>
  </si>
  <si>
    <t>ปลัดเทศบาล ปฏิบัติหน้าที่</t>
  </si>
  <si>
    <t xml:space="preserve">    (นายสมชาย  ชูวิเชียร)   </t>
  </si>
  <si>
    <t xml:space="preserve">     นายกเทศมนตรีตำบลเขาชุมทอง</t>
  </si>
  <si>
    <t>เงินฝากเงินทุนส่งเสริมกิจการเทศบาล</t>
  </si>
  <si>
    <t>เงินประกันสังคม</t>
  </si>
  <si>
    <t>สัญญาเลขที่ 1332/21/2557</t>
  </si>
  <si>
    <t>ลงวันที่ 13 พฤศจิกายน 2556</t>
  </si>
  <si>
    <t xml:space="preserve"> 12 พฤศจิกายน 2567</t>
  </si>
  <si>
    <t>เงินกู้จากเงินทุนส่งเสริมกิจการเทศบาล</t>
  </si>
  <si>
    <t>โครงการก่อสร้างตลาดสดเทศบาล</t>
  </si>
  <si>
    <t>จำนวนเงิน 5,956,000.- บาท</t>
  </si>
  <si>
    <t xml:space="preserve">           นายกเทศมนตรีตำบลเขาชุมทอง</t>
  </si>
  <si>
    <r>
      <t>หมายเหตุ</t>
    </r>
    <r>
      <rPr>
        <b/>
        <sz val="16"/>
        <rFont val="Angsana New"/>
        <family val="1"/>
      </rPr>
      <t xml:space="preserve">  ประกอบงบแสดงฐานะการเงิน</t>
    </r>
  </si>
  <si>
    <r>
      <t>หมายเหตุ</t>
    </r>
    <r>
      <rPr>
        <b/>
        <sz val="16"/>
        <rFont val="Angsana New"/>
        <family val="1"/>
      </rPr>
      <t xml:space="preserve">  ประกอบงบแสดงผลการดำเนินงาน</t>
    </r>
  </si>
  <si>
    <r>
      <t>หมายเหตุ 1</t>
    </r>
    <r>
      <rPr>
        <b/>
        <sz val="16"/>
        <rFont val="Angsana New"/>
        <family val="1"/>
      </rPr>
      <t xml:space="preserve">  ค่าครุภัณฑ์จ่ายจากเงินรายรับและเงินอุดหนุน</t>
    </r>
  </si>
  <si>
    <r>
      <t>หมายเหตุ 2</t>
    </r>
    <r>
      <rPr>
        <b/>
        <sz val="16"/>
        <rFont val="Angsana New"/>
        <family val="1"/>
      </rPr>
      <t xml:space="preserve">  ค่าที่ดินและสิ่งสิ่งก่อสร้าง</t>
    </r>
  </si>
  <si>
    <r>
      <t>เงินเดือน</t>
    </r>
    <r>
      <rPr>
        <sz val="16"/>
        <rFont val="Angsana New"/>
        <family val="1"/>
      </rPr>
      <t xml:space="preserve">  (หมายเหตุ 1)</t>
    </r>
  </si>
  <si>
    <r>
      <t>ค่าจ้างชั่วคราว</t>
    </r>
    <r>
      <rPr>
        <sz val="16"/>
        <rFont val="Angsana New"/>
        <family val="1"/>
      </rPr>
      <t xml:space="preserve"> (หมายเหตุ 2)</t>
    </r>
  </si>
  <si>
    <r>
      <t>ค่าใช้สอย</t>
    </r>
    <r>
      <rPr>
        <sz val="16"/>
        <rFont val="Angsana New"/>
        <family val="1"/>
      </rPr>
      <t xml:space="preserve"> (หมายเหตุ 3)</t>
    </r>
  </si>
  <si>
    <r>
      <t>ค่าวัสดุ</t>
    </r>
    <r>
      <rPr>
        <sz val="16"/>
        <rFont val="Angsana New"/>
        <family val="1"/>
      </rPr>
      <t xml:space="preserve"> (หมายเหตุ 4)</t>
    </r>
  </si>
  <si>
    <r>
      <t>งบกลาง</t>
    </r>
    <r>
      <rPr>
        <sz val="16"/>
        <rFont val="Angsana New"/>
        <family val="1"/>
      </rPr>
      <t xml:space="preserve"> (หมายเหตุ 5)</t>
    </r>
  </si>
  <si>
    <r>
      <t>ค่าที่ดินและสิ่งก่อสร้าง</t>
    </r>
    <r>
      <rPr>
        <sz val="16"/>
        <rFont val="Angsana New"/>
        <family val="1"/>
      </rPr>
      <t xml:space="preserve"> (หมายเหตุ 6)</t>
    </r>
  </si>
  <si>
    <r>
      <t>ประเภท</t>
    </r>
    <r>
      <rPr>
        <sz val="16"/>
        <rFont val="Angsana New"/>
        <family val="1"/>
      </rPr>
      <t xml:space="preserve">   ค่าวัสดุ</t>
    </r>
  </si>
  <si>
    <r>
      <rPr>
        <b/>
        <u val="single"/>
        <sz val="16"/>
        <rFont val="Angsana New"/>
        <family val="1"/>
      </rPr>
      <t>ประเภท</t>
    </r>
    <r>
      <rPr>
        <sz val="16"/>
        <rFont val="Angsana New"/>
        <family val="1"/>
      </rPr>
      <t xml:space="preserve">  ค่าครุภัณฑ์</t>
    </r>
  </si>
  <si>
    <t>เงินสะสม  1  ตุลาคม  2556</t>
  </si>
  <si>
    <t>เงินสะสม 30 กันยายน 2557</t>
  </si>
  <si>
    <t>เงินสะสม  30  กันยายน  2557 ประกอบด้วย</t>
  </si>
  <si>
    <t>3.  เงินสะสมที่สามารถนำไปใช้ได้</t>
  </si>
  <si>
    <r>
      <rPr>
        <b/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 ในปีงบประมาณ 2557  ได้รับอนุมัติให้จ่ายจากเงินสะสม</t>
    </r>
  </si>
  <si>
    <t xml:space="preserve">                     จำนวน  4,084,404.-  บาท และเบิกจ่ายหมดแล้วในปีงบประมาณนี้</t>
  </si>
  <si>
    <t>ปีงบประมาณ  2557</t>
  </si>
  <si>
    <t xml:space="preserve"> - ค่าวัสดุอื่น  ค่าอาหารเสริม (นม)</t>
  </si>
  <si>
    <r>
      <rPr>
        <b/>
        <u val="single"/>
        <sz val="16"/>
        <rFont val="Angsana New"/>
        <family val="1"/>
      </rPr>
      <t>ประเภท</t>
    </r>
    <r>
      <rPr>
        <sz val="16"/>
        <rFont val="Angsana New"/>
        <family val="1"/>
      </rPr>
      <t xml:space="preserve">  ค่าใช้สอย</t>
    </r>
  </si>
  <si>
    <t xml:space="preserve"> - โครงการปรับปรุงภูมิทัศน์และตัดแต่งกิ่งไม้</t>
  </si>
  <si>
    <t xml:space="preserve">    ในเขตเทศบาลฯ</t>
  </si>
  <si>
    <t xml:space="preserve"> - โครงการก่อสร้างห้องน้ำสาธารณะ</t>
  </si>
  <si>
    <t xml:space="preserve"> - โครงการขุดลอกเหมืองน้ำสาธารณะ</t>
  </si>
  <si>
    <t xml:space="preserve"> - โครงการปรับปรุงระบบไฟฟ้าส่องสว่าง</t>
  </si>
  <si>
    <t xml:space="preserve">    บริเวณทางเข้าตลาดสดเทศบาล</t>
  </si>
  <si>
    <t xml:space="preserve"> -  โครงการก่อสร้างสวนสาธารณะด้านหลัง</t>
  </si>
  <si>
    <t xml:space="preserve">     สถานีรถไฟชุมทางเขาชุมทอง ม.5</t>
  </si>
  <si>
    <t>ตามมติที่ประชุมสภา</t>
  </si>
  <si>
    <t>เทศบาลสมัยสามัญ</t>
  </si>
  <si>
    <t>สมัยที่ 3 ครั้งที่ 1</t>
  </si>
  <si>
    <t>วันที่ 1 สิงหาคม 2557</t>
  </si>
  <si>
    <t>สมัยที่ 4 ครั้งที่ 1</t>
  </si>
  <si>
    <t>วันที่ 29 กันยายน 2557</t>
  </si>
  <si>
    <t>ตั้งแต่วันที่  1  ตุลาคม  2556  ถึง  30  กันยายน  2557</t>
  </si>
  <si>
    <r>
      <t>หมวด</t>
    </r>
    <r>
      <rPr>
        <b/>
        <sz val="16"/>
        <rFont val="Angsana New"/>
        <family val="1"/>
      </rPr>
      <t xml:space="preserve">  เงินเดือนและค่าจ้างประจำ</t>
    </r>
  </si>
  <si>
    <t xml:space="preserve">    - เงินเดือน</t>
  </si>
  <si>
    <t>ปี  2557</t>
  </si>
  <si>
    <t>ตามมติคณะผู้บริหาร</t>
  </si>
  <si>
    <t>ลงวันที่  8  มกราคม  2557</t>
  </si>
  <si>
    <r>
      <rPr>
        <b/>
        <u val="single"/>
        <sz val="16"/>
        <rFont val="Angsana New"/>
        <family val="1"/>
      </rPr>
      <t>หมวด</t>
    </r>
    <r>
      <rPr>
        <b/>
        <sz val="16"/>
        <rFont val="Angsana New"/>
        <family val="1"/>
      </rPr>
      <t xml:space="preserve">  ค่าที่ดินและสิ่งก่อสร้าง</t>
    </r>
  </si>
  <si>
    <t>ตามมติที่ประชุมสภาเทศบาล</t>
  </si>
  <si>
    <t xml:space="preserve">สมัยสามัญ สมัยที่ 1 ครั้งที่ 1 </t>
  </si>
  <si>
    <t xml:space="preserve">ประจำปี พ.ศ.2557  </t>
  </si>
  <si>
    <t>วันที่  10  กุมภาพันธ์  2557</t>
  </si>
  <si>
    <t>เงินอุดหนุนเฉพาะกิจรอนำส่งจังหวัด</t>
  </si>
  <si>
    <t>ใบจัดสรร</t>
  </si>
  <si>
    <t>เงินอุดหนุนเฉพาะกิจ - โครงการปรับปรุงภูมิทัศน์</t>
  </si>
  <si>
    <t xml:space="preserve">                                </t>
  </si>
  <si>
    <t>เทศบาล โครงการก่อสร้างตลาดสด</t>
  </si>
  <si>
    <t xml:space="preserve">เทศบาล </t>
  </si>
  <si>
    <t>ประกอบงบแสดงผลการดำเนินงาน</t>
  </si>
  <si>
    <r>
      <rPr>
        <b/>
        <u val="single"/>
        <sz val="16"/>
        <rFont val="Angsana New"/>
        <family val="1"/>
      </rPr>
      <t>หมายเหต</t>
    </r>
    <r>
      <rPr>
        <b/>
        <sz val="16"/>
        <rFont val="Angsana New"/>
        <family val="1"/>
      </rPr>
      <t xml:space="preserve">  </t>
    </r>
  </si>
  <si>
    <r>
      <t xml:space="preserve">    </t>
    </r>
    <r>
      <rPr>
        <b/>
        <u val="single"/>
        <sz val="16"/>
        <rFont val="Angsana New"/>
        <family val="1"/>
      </rPr>
      <t>หมายเหตุ 2</t>
    </r>
    <r>
      <rPr>
        <b/>
        <sz val="16"/>
        <rFont val="Angsana New"/>
        <family val="1"/>
      </rPr>
      <t xml:space="preserve">  ค่าที่ดินและสิ่งก่อสร้าง</t>
    </r>
  </si>
  <si>
    <t xml:space="preserve">        -  โครงการบุกเบิกถนนผิวจราจรหินคลุก  หมู่ที่ 1  ต.ควนเกย</t>
  </si>
  <si>
    <t xml:space="preserve">        -  โครงการซ่อมแซมถนนด้วยหินคลุก  จำนวน  1  สาย</t>
  </si>
  <si>
    <t xml:space="preserve">        -  โครงการปรับปรุงขยายผิวจราจรหินคลุกสายบ้านหนองมาก-บ้านนายเจิม</t>
  </si>
  <si>
    <t xml:space="preserve">        -  โครงการปรับปรุงผิวจราจรด้วยคอนกรีตเสริม หมู่ที่ 3</t>
  </si>
  <si>
    <t xml:space="preserve">        -  โครงการปรับปรุงผิวจราจรด้วยแอสฟัลท์ติกคอนกรีต</t>
  </si>
  <si>
    <t xml:space="preserve">        -  โครงการก่อสร้างขยายเขตท่อจ่ายน้ำประปา ขนาด 2 นิ้ว บริเวณตลาดสดเทศบาล หมู่ที่ 4</t>
  </si>
  <si>
    <t xml:space="preserve">        -  โครงการขุดลอกเหมืองน้ำสาธารณะ  หมูที่ 2 และ หมู่ที่ 4</t>
  </si>
  <si>
    <t xml:space="preserve">        -  โครงการก่อสร้างสวนสาธารณะบริเวรด้านหลังสถานีรถไฟชุมทางเขาชุมทอง  หมู่ที่ 5</t>
  </si>
  <si>
    <r>
      <t xml:space="preserve">    </t>
    </r>
    <r>
      <rPr>
        <b/>
        <u val="single"/>
        <sz val="16"/>
        <rFont val="Angsana New"/>
        <family val="1"/>
      </rPr>
      <t>หมายเหตุ 1</t>
    </r>
    <r>
      <rPr>
        <b/>
        <sz val="16"/>
        <rFont val="Angsana New"/>
        <family val="1"/>
      </rPr>
      <t xml:space="preserve"> ค่าครุภัณฑ์</t>
    </r>
  </si>
  <si>
    <t xml:space="preserve">        -  ค่าซ่อมแผงไฟจราจร จำนวน 4  ชุด ๆ 2,900.- บาท</t>
  </si>
  <si>
    <t xml:space="preserve">        -  ค่าครุภัณฑ์คอมพิวเตอร์  จำนวน  1   เครื่อง</t>
  </si>
  <si>
    <t xml:space="preserve">        -  ค่าเครื่องพิมพ์ ชนิดหมึกฉีด  จำนวน  1  เครื่อง</t>
  </si>
  <si>
    <t xml:space="preserve">        -  ครุภัณฑ์เครื่องปรับอากาศ ชนิดติดผนังขนาด 18,000  บีทียู  จำนวน  1  เครื่อง</t>
  </si>
  <si>
    <t xml:space="preserve">        -  ครุภัณฑ์เครื่องดับเพลิง จัดซื้อถังดับเพลิงชนิดเคมีแห้ง จำนวน 10 ถัง ๆ ละ 1,950.- บาท</t>
  </si>
  <si>
    <t xml:space="preserve">        -  ครุภัณฑ์ไฟฟ้าและวิทยุ จัดซ้อเครื่องรับ-ส่งวิทยุสื่อสารชนิดมือถือ จำนวน 6 ชุด ๆ ละ 3,000.- บาท</t>
  </si>
  <si>
    <t xml:space="preserve">        -  ครุภัณฑ์คอมพิวเตอร์  ขนาดหน้าจอไม่น้อยกว่า 18 นิ้ว  จำนวน  1  เครื่อง</t>
  </si>
  <si>
    <t xml:space="preserve">        -  ครุภัณฑ์สำนักงาน  -  โต๊ะสำนักงานเหล็กขนาด 5 ฟุต  1  ตัว   เป็นเงิน</t>
  </si>
  <si>
    <t xml:space="preserve">     -  โต๊ะสำนักงานไม้ ขนาด 140  เซนติเมตร 1 ตัว เป็นเงิน</t>
  </si>
  <si>
    <t xml:space="preserve">     -   เก้าอี้สำนักงานหลังตาข่าย จำนวน  2  ตัว ๆ ละ  2,900.- บาท</t>
  </si>
  <si>
    <t xml:space="preserve">     -   เก้าอี้สำนักงาน หนัง PVC จำนวน  1  ตัว  เป็นเงิน</t>
  </si>
  <si>
    <t xml:space="preserve">        -  ครุภัณฑ์เครื่องปรับอากาศ ชนิดแขวน  ขนาด 13,000 บีทียู  จำนวน  1  เครื่อง  เป็นเงิน</t>
  </si>
  <si>
    <t xml:space="preserve">        -  ครุภัณฑ์เครื่องดับเพลิง จัดซื้อไฟไซเรน   จำนวน   1  ชุด   เป็นเงิน</t>
  </si>
  <si>
    <t>ณ  วันที่  30  กันยายน  2557</t>
  </si>
  <si>
    <t>เงินกู้จากเงินทุนส่งเสริมกิจการ</t>
  </si>
  <si>
    <t xml:space="preserve">           ค่าที่ดินและสิ่งก่อสร้าง</t>
  </si>
  <si>
    <t xml:space="preserve"> -  โครงการปรับปรุงขยายผิวจราจรด้วยแอสฟัลท์</t>
  </si>
  <si>
    <t xml:space="preserve">     คอนกรีต ซอยสุขาภิบาล 15 ม.4  ต.ควนเกย</t>
  </si>
  <si>
    <t xml:space="preserve">        -  ค่าบำรุงรักษาและปรับปรุงครุภัณฑ์</t>
  </si>
  <si>
    <t xml:space="preserve">        -  ครุภัณฑ์สำรวจจัดซื้อกล้องวัดมุม ชนิดอ่านค่ามุมได้ละเอียด 5 พิลิปดา จำนวน  1 เครื่อง</t>
  </si>
  <si>
    <t>เงินเกินบัญชี</t>
  </si>
  <si>
    <t xml:space="preserve">ทุนทรัพย์สิน                                                             </t>
  </si>
  <si>
    <t xml:space="preserve">เจ้าหนี้เงินกู้                                                               </t>
  </si>
  <si>
    <t xml:space="preserve">เงินรับฝากต่างๆ                                                      </t>
  </si>
  <si>
    <t xml:space="preserve">รายจ่ายค้างจ่าย                                                            </t>
  </si>
  <si>
    <t xml:space="preserve">บัญชีเงินอุดหนุนเฉพาะกิจรอนำส่งจังหวัด           </t>
  </si>
  <si>
    <t>(หมายเหตุ 1)</t>
  </si>
  <si>
    <t>(หมายเหตุ 2)</t>
  </si>
  <si>
    <t>(หมายเหตุ 3)</t>
  </si>
  <si>
    <t>(หมายเหตุ 4)</t>
  </si>
  <si>
    <t>(หมายเหตุ 5)</t>
  </si>
  <si>
    <t>(หมายเหตุ 6)</t>
  </si>
  <si>
    <t xml:space="preserve">ทรัพย์สินตามงบทรัพย์สิน                                              </t>
  </si>
  <si>
    <t xml:space="preserve">เงินสด เงินฝากธนาคารและเงินฝากคลัง                         </t>
  </si>
  <si>
    <t xml:space="preserve">เงินสะสม                                                            </t>
  </si>
  <si>
    <t xml:space="preserve">  (หมายเหตุ 7)</t>
  </si>
  <si>
    <t>งบแสดงผลการดำเนินงานจ่ายจากเงินรายรับ</t>
  </si>
  <si>
    <t>ตั้งแต่วันที่  1  ตุลาคม  2556 ถึง 30  กันยายน  2557</t>
  </si>
  <si>
    <t>รายการ</t>
  </si>
  <si>
    <t>ประมาณการ</t>
  </si>
  <si>
    <t>บริหาร</t>
  </si>
  <si>
    <t>การรักษา</t>
  </si>
  <si>
    <t>การศึกษา</t>
  </si>
  <si>
    <t>สาธารณสุข</t>
  </si>
  <si>
    <t>เคหะ</t>
  </si>
  <si>
    <t>สร้างความ</t>
  </si>
  <si>
    <t>การศาสนา</t>
  </si>
  <si>
    <t>อุตสาหกรรม</t>
  </si>
  <si>
    <t>งบกลาง</t>
  </si>
  <si>
    <t>งานทั่วไป</t>
  </si>
  <si>
    <t>ความสงบ</t>
  </si>
  <si>
    <t>และชุมชน</t>
  </si>
  <si>
    <t>เข้มแข็งของ</t>
  </si>
  <si>
    <t>วัฒนธรรมและ</t>
  </si>
  <si>
    <t>และ</t>
  </si>
  <si>
    <t>ภายใน</t>
  </si>
  <si>
    <t>ขุมชน</t>
  </si>
  <si>
    <t>นันทนาการ</t>
  </si>
  <si>
    <t>การโยธา</t>
  </si>
  <si>
    <t xml:space="preserve">   เงินเดือน  (หมายเหตุ 1)</t>
  </si>
  <si>
    <t xml:space="preserve">   ค่าจ้างประจำ</t>
  </si>
  <si>
    <t xml:space="preserve">   ค่าจ้างชั่วคราว  (หมายเหตุ 2)</t>
  </si>
  <si>
    <t xml:space="preserve">   ค่าตอบแทน</t>
  </si>
  <si>
    <t xml:space="preserve">   ค่าใช้สอย (หมายเหตุ 3)</t>
  </si>
  <si>
    <t xml:space="preserve">   ค่าวัสดุ  (หมายเหตุ 4) </t>
  </si>
  <si>
    <t xml:space="preserve">   ค่าสาธารณูปโภค</t>
  </si>
  <si>
    <t xml:space="preserve">   เงินอุดหนุน</t>
  </si>
  <si>
    <t xml:space="preserve">   รายจ่ายอื่น</t>
  </si>
  <si>
    <t xml:space="preserve">   งบกลาง (หมายเหตุ 5) </t>
  </si>
  <si>
    <t xml:space="preserve">   ค่าครุภัณฑ์ </t>
  </si>
  <si>
    <t xml:space="preserve">   ค่าที่ดินและสิ่งก่อสร้าง (หมายเหตุ 6) </t>
  </si>
  <si>
    <t>รายรับ</t>
  </si>
  <si>
    <t xml:space="preserve">  ภาษีอากร</t>
  </si>
  <si>
    <t xml:space="preserve">  ค่าธรรมเนียมค่าปรับและใบอนุญาต</t>
  </si>
  <si>
    <t xml:space="preserve">  รายได้จากทรัพย์สิน</t>
  </si>
  <si>
    <t xml:space="preserve">  รายได้เบ็ดเตล็ด</t>
  </si>
  <si>
    <t xml:space="preserve">  รายได้จากทุน</t>
  </si>
  <si>
    <t xml:space="preserve">  รัฐบาลจัดสรรให้</t>
  </si>
  <si>
    <t xml:space="preserve">  อุดหนุนทั่วไป</t>
  </si>
  <si>
    <t xml:space="preserve">   เงินอุดหนุนเฉพาะกิจ</t>
  </si>
  <si>
    <t xml:space="preserve">  รวมรายรับ</t>
  </si>
  <si>
    <t>รายรับสูงกว่าหรือ (ต่ำกว่า)รายจ่าย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</si>
</sst>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.00_);_(* \(#,##0.00\);_(* &quot;-&quot;??_);_(@_)"/>
    <numFmt numFmtId="190" formatCode="_(* #,##0_);_(* \(#,##0\);_(* &quot;-&quot;??_);_(@_)"/>
  </numFmts>
  <fonts count="53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b/>
      <sz val="18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8"/>
      <name val="Cordia New"/>
      <family val="0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18"/>
      <name val="Cordia New"/>
      <family val="2"/>
    </font>
    <font>
      <sz val="18"/>
      <name val="Cordia New"/>
      <family val="2"/>
    </font>
    <font>
      <sz val="11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3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43" fontId="1" fillId="0" borderId="0" xfId="36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1" xfId="36" applyFont="1" applyBorder="1" applyAlignment="1">
      <alignment horizontal="center"/>
    </xf>
    <xf numFmtId="43" fontId="1" fillId="0" borderId="10" xfId="36" applyFont="1" applyBorder="1" applyAlignment="1">
      <alignment/>
    </xf>
    <xf numFmtId="43" fontId="1" fillId="0" borderId="11" xfId="36" applyFont="1" applyBorder="1" applyAlignment="1">
      <alignment/>
    </xf>
    <xf numFmtId="43" fontId="1" fillId="0" borderId="13" xfId="36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188" fontId="5" fillId="0" borderId="11" xfId="36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88" fontId="5" fillId="0" borderId="11" xfId="36" applyNumberFormat="1" applyFont="1" applyBorder="1" applyAlignment="1">
      <alignment horizontal="center"/>
    </xf>
    <xf numFmtId="188" fontId="8" fillId="0" borderId="11" xfId="36" applyNumberFormat="1" applyFont="1" applyBorder="1" applyAlignment="1">
      <alignment horizontal="center"/>
    </xf>
    <xf numFmtId="188" fontId="8" fillId="0" borderId="11" xfId="36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188" fontId="6" fillId="0" borderId="14" xfId="36" applyNumberFormat="1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0" xfId="0" applyFont="1" applyBorder="1" applyAlignment="1">
      <alignment/>
    </xf>
    <xf numFmtId="43" fontId="5" fillId="0" borderId="11" xfId="36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11" xfId="36" applyFont="1" applyBorder="1" applyAlignment="1">
      <alignment/>
    </xf>
    <xf numFmtId="188" fontId="5" fillId="0" borderId="11" xfId="36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88" fontId="5" fillId="0" borderId="10" xfId="36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3" fontId="5" fillId="0" borderId="13" xfId="36" applyFont="1" applyBorder="1" applyAlignment="1">
      <alignment/>
    </xf>
    <xf numFmtId="43" fontId="5" fillId="0" borderId="12" xfId="36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8" fontId="11" fillId="0" borderId="10" xfId="36" applyNumberFormat="1" applyFont="1" applyBorder="1" applyAlignment="1">
      <alignment/>
    </xf>
    <xf numFmtId="188" fontId="5" fillId="0" borderId="13" xfId="36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5" fillId="0" borderId="15" xfId="36" applyFont="1" applyBorder="1" applyAlignment="1">
      <alignment/>
    </xf>
    <xf numFmtId="43" fontId="5" fillId="0" borderId="0" xfId="36" applyFont="1" applyAlignment="1">
      <alignment/>
    </xf>
    <xf numFmtId="43" fontId="6" fillId="0" borderId="16" xfId="36" applyFont="1" applyBorder="1" applyAlignment="1">
      <alignment/>
    </xf>
    <xf numFmtId="0" fontId="10" fillId="0" borderId="0" xfId="0" applyFont="1" applyAlignment="1">
      <alignment/>
    </xf>
    <xf numFmtId="43" fontId="5" fillId="0" borderId="16" xfId="36" applyFont="1" applyBorder="1" applyAlignment="1">
      <alignment/>
    </xf>
    <xf numFmtId="43" fontId="5" fillId="0" borderId="0" xfId="36" applyFont="1" applyBorder="1" applyAlignment="1">
      <alignment/>
    </xf>
    <xf numFmtId="43" fontId="6" fillId="0" borderId="14" xfId="36" applyFont="1" applyBorder="1" applyAlignment="1">
      <alignment horizontal="center" vertical="center"/>
    </xf>
    <xf numFmtId="43" fontId="6" fillId="0" borderId="17" xfId="36" applyFont="1" applyBorder="1" applyAlignment="1">
      <alignment horizontal="center" vertical="center"/>
    </xf>
    <xf numFmtId="43" fontId="5" fillId="0" borderId="18" xfId="36" applyFont="1" applyBorder="1" applyAlignment="1">
      <alignment/>
    </xf>
    <xf numFmtId="43" fontId="5" fillId="0" borderId="10" xfId="36" applyFont="1" applyBorder="1" applyAlignment="1">
      <alignment/>
    </xf>
    <xf numFmtId="188" fontId="14" fillId="0" borderId="10" xfId="36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43" fontId="5" fillId="0" borderId="20" xfId="36" applyFont="1" applyBorder="1" applyAlignment="1">
      <alignment/>
    </xf>
    <xf numFmtId="188" fontId="14" fillId="0" borderId="11" xfId="36" applyNumberFormat="1" applyFont="1" applyBorder="1" applyAlignment="1">
      <alignment/>
    </xf>
    <xf numFmtId="0" fontId="5" fillId="0" borderId="19" xfId="0" applyFont="1" applyBorder="1" applyAlignment="1">
      <alignment/>
    </xf>
    <xf numFmtId="49" fontId="14" fillId="0" borderId="11" xfId="36" applyNumberFormat="1" applyFont="1" applyBorder="1" applyAlignment="1">
      <alignment/>
    </xf>
    <xf numFmtId="43" fontId="5" fillId="0" borderId="21" xfId="36" applyFont="1" applyBorder="1" applyAlignment="1">
      <alignment/>
    </xf>
    <xf numFmtId="0" fontId="11" fillId="0" borderId="0" xfId="0" applyFont="1" applyAlignment="1">
      <alignment/>
    </xf>
    <xf numFmtId="43" fontId="5" fillId="0" borderId="22" xfId="36" applyFont="1" applyBorder="1" applyAlignment="1">
      <alignment/>
    </xf>
    <xf numFmtId="43" fontId="5" fillId="0" borderId="23" xfId="36" applyFont="1" applyBorder="1" applyAlignment="1">
      <alignment/>
    </xf>
    <xf numFmtId="188" fontId="15" fillId="0" borderId="11" xfId="36" applyNumberFormat="1" applyFont="1" applyBorder="1" applyAlignment="1">
      <alignment/>
    </xf>
    <xf numFmtId="188" fontId="6" fillId="0" borderId="24" xfId="36" applyNumberFormat="1" applyFont="1" applyBorder="1" applyAlignment="1">
      <alignment horizontal="center"/>
    </xf>
    <xf numFmtId="188" fontId="5" fillId="0" borderId="12" xfId="36" applyNumberFormat="1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6" fillId="0" borderId="14" xfId="36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33" fillId="0" borderId="0" xfId="46" applyFont="1" applyAlignment="1">
      <alignment horizontal="center"/>
      <protection/>
    </xf>
    <xf numFmtId="0" fontId="34" fillId="0" borderId="0" xfId="0" applyFont="1" applyAlignment="1">
      <alignment/>
    </xf>
    <xf numFmtId="0" fontId="34" fillId="0" borderId="10" xfId="46" applyFont="1" applyBorder="1" applyAlignment="1">
      <alignment horizontal="center" vertical="center" shrinkToFit="1"/>
      <protection/>
    </xf>
    <xf numFmtId="189" fontId="34" fillId="0" borderId="14" xfId="39" applyNumberFormat="1" applyFont="1" applyBorder="1" applyAlignment="1">
      <alignment horizontal="center" vertical="center" shrinkToFit="1"/>
    </xf>
    <xf numFmtId="189" fontId="34" fillId="0" borderId="10" xfId="39" applyNumberFormat="1" applyFont="1" applyBorder="1" applyAlignment="1">
      <alignment horizontal="center"/>
    </xf>
    <xf numFmtId="189" fontId="34" fillId="0" borderId="10" xfId="39" applyNumberFormat="1" applyFont="1" applyBorder="1" applyAlignment="1">
      <alignment horizontal="center" vertical="center" shrinkToFit="1"/>
    </xf>
    <xf numFmtId="189" fontId="34" fillId="0" borderId="10" xfId="39" applyNumberFormat="1" applyFont="1" applyBorder="1" applyAlignment="1">
      <alignment horizontal="center" vertical="center"/>
    </xf>
    <xf numFmtId="189" fontId="34" fillId="0" borderId="14" xfId="39" applyNumberFormat="1" applyFont="1" applyBorder="1" applyAlignment="1">
      <alignment horizontal="center" vertical="center"/>
    </xf>
    <xf numFmtId="0" fontId="34" fillId="0" borderId="11" xfId="46" applyFont="1" applyBorder="1" applyAlignment="1">
      <alignment horizontal="center" vertical="center" shrinkToFit="1"/>
      <protection/>
    </xf>
    <xf numFmtId="189" fontId="34" fillId="0" borderId="11" xfId="39" applyNumberFormat="1" applyFont="1" applyBorder="1" applyAlignment="1">
      <alignment horizontal="center"/>
    </xf>
    <xf numFmtId="0" fontId="34" fillId="0" borderId="11" xfId="46" applyFont="1" applyBorder="1">
      <alignment/>
      <protection/>
    </xf>
    <xf numFmtId="0" fontId="34" fillId="0" borderId="11" xfId="46" applyFont="1" applyBorder="1" applyAlignment="1">
      <alignment horizontal="center" vertical="center"/>
      <protection/>
    </xf>
    <xf numFmtId="0" fontId="34" fillId="0" borderId="12" xfId="46" applyFont="1" applyBorder="1" applyAlignment="1">
      <alignment horizontal="center" vertical="center" shrinkToFit="1"/>
      <protection/>
    </xf>
    <xf numFmtId="189" fontId="34" fillId="0" borderId="12" xfId="39" applyNumberFormat="1" applyFont="1" applyBorder="1" applyAlignment="1">
      <alignment horizontal="center"/>
    </xf>
    <xf numFmtId="0" fontId="34" fillId="0" borderId="12" xfId="46" applyFont="1" applyBorder="1">
      <alignment/>
      <protection/>
    </xf>
    <xf numFmtId="0" fontId="34" fillId="0" borderId="12" xfId="46" applyFont="1" applyBorder="1" applyAlignment="1">
      <alignment horizontal="center" vertical="center"/>
      <protection/>
    </xf>
    <xf numFmtId="0" fontId="35" fillId="0" borderId="11" xfId="46" applyFont="1" applyBorder="1">
      <alignment/>
      <protection/>
    </xf>
    <xf numFmtId="189" fontId="34" fillId="0" borderId="10" xfId="38" applyNumberFormat="1" applyFont="1" applyBorder="1" applyAlignment="1">
      <alignment/>
    </xf>
    <xf numFmtId="189" fontId="34" fillId="0" borderId="11" xfId="38" applyNumberFormat="1" applyFont="1" applyBorder="1" applyAlignment="1">
      <alignment/>
    </xf>
    <xf numFmtId="0" fontId="34" fillId="0" borderId="11" xfId="46" applyFont="1" applyBorder="1" applyAlignment="1">
      <alignment horizontal="left"/>
      <protection/>
    </xf>
    <xf numFmtId="0" fontId="34" fillId="0" borderId="12" xfId="46" applyFont="1" applyBorder="1" applyAlignment="1">
      <alignment horizontal="center"/>
      <protection/>
    </xf>
    <xf numFmtId="189" fontId="34" fillId="0" borderId="13" xfId="39" applyNumberFormat="1" applyFont="1" applyBorder="1" applyAlignment="1">
      <alignment/>
    </xf>
    <xf numFmtId="189" fontId="34" fillId="0" borderId="13" xfId="38" applyNumberFormat="1" applyFont="1" applyBorder="1" applyAlignment="1">
      <alignment/>
    </xf>
    <xf numFmtId="0" fontId="35" fillId="0" borderId="11" xfId="46" applyFont="1" applyBorder="1" applyAlignment="1">
      <alignment horizontal="left"/>
      <protection/>
    </xf>
    <xf numFmtId="189" fontId="34" fillId="0" borderId="11" xfId="39" applyNumberFormat="1" applyFont="1" applyBorder="1" applyAlignment="1">
      <alignment/>
    </xf>
    <xf numFmtId="0" fontId="34" fillId="0" borderId="11" xfId="46" applyFont="1" applyBorder="1">
      <alignment/>
      <protection/>
    </xf>
    <xf numFmtId="0" fontId="34" fillId="0" borderId="13" xfId="46" applyFont="1" applyBorder="1" applyAlignment="1">
      <alignment horizontal="center"/>
      <protection/>
    </xf>
    <xf numFmtId="0" fontId="34" fillId="0" borderId="0" xfId="46" applyFont="1">
      <alignment/>
      <protection/>
    </xf>
    <xf numFmtId="189" fontId="34" fillId="0" borderId="29" xfId="39" applyNumberFormat="1" applyFont="1" applyBorder="1" applyAlignment="1">
      <alignment/>
    </xf>
    <xf numFmtId="189" fontId="34" fillId="0" borderId="30" xfId="39" applyNumberFormat="1" applyFont="1" applyBorder="1" applyAlignment="1">
      <alignment/>
    </xf>
    <xf numFmtId="189" fontId="34" fillId="0" borderId="31" xfId="39" applyNumberFormat="1" applyFont="1" applyBorder="1" applyAlignment="1">
      <alignment/>
    </xf>
    <xf numFmtId="0" fontId="34" fillId="0" borderId="0" xfId="46" applyFont="1" applyBorder="1" applyAlignment="1">
      <alignment horizontal="center"/>
      <protection/>
    </xf>
    <xf numFmtId="189" fontId="34" fillId="0" borderId="0" xfId="39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Sheet1" xfId="38"/>
    <cellStyle name="เครื่องหมายจุลภาค_Sheet10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23</xdr:row>
      <xdr:rowOff>276225</xdr:rowOff>
    </xdr:from>
    <xdr:to>
      <xdr:col>0</xdr:col>
      <xdr:colOff>1657350</xdr:colOff>
      <xdr:row>23</xdr:row>
      <xdr:rowOff>276225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542925" y="71247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1495425</xdr:colOff>
      <xdr:row>24</xdr:row>
      <xdr:rowOff>0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2771775" y="71247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600075</xdr:colOff>
      <xdr:row>24</xdr:row>
      <xdr:rowOff>0</xdr:rowOff>
    </xdr:from>
    <xdr:to>
      <xdr:col>3</xdr:col>
      <xdr:colOff>590550</xdr:colOff>
      <xdr:row>24</xdr:row>
      <xdr:rowOff>0</xdr:rowOff>
    </xdr:to>
    <xdr:sp>
      <xdr:nvSpPr>
        <xdr:cNvPr id="3" name="ตัวเชื่อมต่อตรง 4"/>
        <xdr:cNvSpPr>
          <a:spLocks/>
        </xdr:cNvSpPr>
      </xdr:nvSpPr>
      <xdr:spPr>
        <a:xfrm>
          <a:off x="4867275" y="7124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17</xdr:row>
      <xdr:rowOff>295275</xdr:rowOff>
    </xdr:from>
    <xdr:to>
      <xdr:col>0</xdr:col>
      <xdr:colOff>1800225</xdr:colOff>
      <xdr:row>17</xdr:row>
      <xdr:rowOff>295275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685800" y="51435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0</xdr:rowOff>
    </xdr:from>
    <xdr:to>
      <xdr:col>1</xdr:col>
      <xdr:colOff>1419225</xdr:colOff>
      <xdr:row>18</xdr:row>
      <xdr:rowOff>0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2762250" y="51530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704850</xdr:colOff>
      <xdr:row>18</xdr:row>
      <xdr:rowOff>0</xdr:rowOff>
    </xdr:from>
    <xdr:to>
      <xdr:col>3</xdr:col>
      <xdr:colOff>695325</xdr:colOff>
      <xdr:row>18</xdr:row>
      <xdr:rowOff>0</xdr:rowOff>
    </xdr:to>
    <xdr:sp>
      <xdr:nvSpPr>
        <xdr:cNvPr id="3" name="ตัวเชื่อมต่อตรง 4"/>
        <xdr:cNvSpPr>
          <a:spLocks/>
        </xdr:cNvSpPr>
      </xdr:nvSpPr>
      <xdr:spPr>
        <a:xfrm>
          <a:off x="4867275" y="5153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9;&#3623;&#3617;&#3607;&#3640;&#3585;&#3591;&#3634;&#3609;\&#3591;&#3634;&#3609;&#3585;&#3634;&#3619;&#3648;&#3591;&#3636;&#3609;&#3623;&#3633;&#3621;&#3618;&#3660;\&#3591;&#3610;&#3649;&#3626;&#3604;&#3591;&#3612;&#3621;&#3585;&#3634;&#3619;&#3604;&#3635;&#3648;&#3609;&#3636;&#3609;&#3591;&#3634;&#3609;&#3592;&#3656;&#3634;&#3618;&#3592;&#3634;&#3585;&#3648;&#3591;&#3636;&#3609;&#3619;&#3634;&#3618;&#3619;&#3633;&#3610;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งานรวม"/>
      <sheetName val="งานบริหารทั่วไป"/>
      <sheetName val="การศึกษา"/>
      <sheetName val="สาธารณสุข"/>
      <sheetName val="สังคมสงเคราะห์"/>
      <sheetName val="เคหะและชุมชน"/>
      <sheetName val="ความสงบภายใน"/>
      <sheetName val="ความเข้มแข็งชุมชน"/>
      <sheetName val="ศาสนา"/>
      <sheetName val="อุตสาหกรรมโยธา"/>
      <sheetName val="การพาณิชย์"/>
      <sheetName val="งบกลาง"/>
      <sheetName val="งบแสดงผลการดำเนินงาน"/>
      <sheetName val="Sheet1"/>
    </sheetNames>
    <sheetDataSet>
      <sheetData sheetId="1">
        <row r="7">
          <cell r="C7">
            <v>5923190</v>
          </cell>
          <cell r="E7">
            <v>4793862</v>
          </cell>
          <cell r="F7">
            <v>855608</v>
          </cell>
        </row>
        <row r="8">
          <cell r="C8">
            <v>597210</v>
          </cell>
          <cell r="E8">
            <v>578790</v>
          </cell>
          <cell r="F8">
            <v>0</v>
          </cell>
        </row>
        <row r="9">
          <cell r="C9">
            <v>1029460</v>
          </cell>
          <cell r="E9">
            <v>353970</v>
          </cell>
          <cell r="F9">
            <v>625423</v>
          </cell>
        </row>
        <row r="10">
          <cell r="C10">
            <v>541700</v>
          </cell>
          <cell r="E10">
            <v>317078.5</v>
          </cell>
          <cell r="F10">
            <v>90850</v>
          </cell>
        </row>
        <row r="11">
          <cell r="C11">
            <v>1481900</v>
          </cell>
          <cell r="E11">
            <v>1249623.59</v>
          </cell>
          <cell r="F11">
            <v>90487</v>
          </cell>
        </row>
        <row r="12">
          <cell r="C12">
            <v>1040000</v>
          </cell>
          <cell r="E12">
            <v>596934.96</v>
          </cell>
          <cell r="F12">
            <v>353743.85</v>
          </cell>
        </row>
        <row r="13">
          <cell r="C13">
            <v>515000</v>
          </cell>
          <cell r="E13">
            <v>0</v>
          </cell>
          <cell r="F13">
            <v>469068.83</v>
          </cell>
        </row>
        <row r="14">
          <cell r="C14">
            <v>0</v>
          </cell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C16">
            <v>0</v>
          </cell>
          <cell r="E16">
            <v>0</v>
          </cell>
          <cell r="F16">
            <v>0</v>
          </cell>
        </row>
        <row r="17">
          <cell r="C17">
            <v>318100</v>
          </cell>
          <cell r="E17">
            <v>229571.53</v>
          </cell>
          <cell r="F17">
            <v>37700</v>
          </cell>
        </row>
        <row r="18">
          <cell r="C18">
            <v>0</v>
          </cell>
        </row>
      </sheetData>
      <sheetData sheetId="2">
        <row r="7">
          <cell r="C7">
            <v>225530</v>
          </cell>
          <cell r="E7">
            <v>402240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9">
          <cell r="C9">
            <v>334760</v>
          </cell>
          <cell r="E9">
            <v>601795</v>
          </cell>
          <cell r="F9">
            <v>0</v>
          </cell>
        </row>
        <row r="10">
          <cell r="C10">
            <v>63800</v>
          </cell>
          <cell r="E10">
            <v>31800</v>
          </cell>
          <cell r="F10">
            <v>0</v>
          </cell>
        </row>
        <row r="11">
          <cell r="C11">
            <v>455030</v>
          </cell>
        </row>
        <row r="12">
          <cell r="C12">
            <v>717160</v>
          </cell>
          <cell r="E12">
            <v>722313.68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1088000</v>
          </cell>
          <cell r="E14">
            <v>1068000</v>
          </cell>
          <cell r="F14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</sheetData>
      <sheetData sheetId="3">
        <row r="7">
          <cell r="C7">
            <v>534790</v>
          </cell>
          <cell r="E7">
            <v>492948</v>
          </cell>
          <cell r="F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5000</v>
          </cell>
        </row>
        <row r="11">
          <cell r="C11">
            <v>669940</v>
          </cell>
          <cell r="E11">
            <v>87917.1</v>
          </cell>
          <cell r="F11">
            <v>334046</v>
          </cell>
        </row>
        <row r="12">
          <cell r="C12">
            <v>45000</v>
          </cell>
          <cell r="E12">
            <v>27280</v>
          </cell>
          <cell r="F12">
            <v>0</v>
          </cell>
        </row>
        <row r="13">
          <cell r="C13">
            <v>0</v>
          </cell>
        </row>
        <row r="14">
          <cell r="C14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</sheetData>
      <sheetData sheetId="5">
        <row r="8">
          <cell r="C8">
            <v>0</v>
          </cell>
        </row>
        <row r="9">
          <cell r="C9">
            <v>605400</v>
          </cell>
          <cell r="E9">
            <v>569970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</sheetData>
      <sheetData sheetId="6">
        <row r="8">
          <cell r="C8">
            <v>0</v>
          </cell>
        </row>
        <row r="9">
          <cell r="C9">
            <v>980160</v>
          </cell>
          <cell r="E9">
            <v>929670</v>
          </cell>
          <cell r="F9">
            <v>0</v>
          </cell>
        </row>
        <row r="10">
          <cell r="C10">
            <v>0</v>
          </cell>
        </row>
        <row r="11">
          <cell r="C11">
            <v>365000</v>
          </cell>
          <cell r="E11">
            <v>9600</v>
          </cell>
          <cell r="F11">
            <v>91768</v>
          </cell>
        </row>
        <row r="12">
          <cell r="C12">
            <v>78950</v>
          </cell>
          <cell r="E12">
            <v>78950</v>
          </cell>
          <cell r="F12">
            <v>0</v>
          </cell>
        </row>
        <row r="13">
          <cell r="C13">
            <v>0</v>
          </cell>
        </row>
        <row r="14">
          <cell r="C14">
            <v>0</v>
          </cell>
        </row>
        <row r="16">
          <cell r="C16">
            <v>0</v>
          </cell>
        </row>
        <row r="17">
          <cell r="C17">
            <v>66500</v>
          </cell>
          <cell r="E17">
            <v>36000</v>
          </cell>
          <cell r="F17">
            <v>0</v>
          </cell>
        </row>
        <row r="18">
          <cell r="C18">
            <v>0</v>
          </cell>
        </row>
      </sheetData>
      <sheetData sheetId="7">
        <row r="11">
          <cell r="C11">
            <v>207780</v>
          </cell>
          <cell r="E11">
            <v>137729</v>
          </cell>
        </row>
        <row r="14">
          <cell r="C14">
            <v>330000</v>
          </cell>
          <cell r="E14">
            <v>275000</v>
          </cell>
        </row>
      </sheetData>
      <sheetData sheetId="8">
        <row r="11">
          <cell r="C11">
            <v>645293</v>
          </cell>
          <cell r="E11">
            <v>526474</v>
          </cell>
          <cell r="F11">
            <v>77059</v>
          </cell>
        </row>
        <row r="14">
          <cell r="C14">
            <v>65000</v>
          </cell>
        </row>
      </sheetData>
      <sheetData sheetId="9">
        <row r="7">
          <cell r="C7">
            <v>873050</v>
          </cell>
          <cell r="E7">
            <v>852950</v>
          </cell>
          <cell r="F7">
            <v>0</v>
          </cell>
        </row>
        <row r="8">
          <cell r="C8">
            <v>171720</v>
          </cell>
          <cell r="E8">
            <v>166740</v>
          </cell>
          <cell r="F8">
            <v>0</v>
          </cell>
        </row>
        <row r="9">
          <cell r="C9">
            <v>1438520</v>
          </cell>
          <cell r="E9">
            <v>1437025</v>
          </cell>
          <cell r="F9">
            <v>0</v>
          </cell>
        </row>
        <row r="10">
          <cell r="C10">
            <v>174000</v>
          </cell>
          <cell r="E10">
            <v>136052</v>
          </cell>
          <cell r="F10">
            <v>0</v>
          </cell>
        </row>
        <row r="11">
          <cell r="C11">
            <v>110000</v>
          </cell>
          <cell r="E11">
            <v>79580</v>
          </cell>
          <cell r="F11">
            <v>0</v>
          </cell>
        </row>
        <row r="12">
          <cell r="C12">
            <v>451000</v>
          </cell>
          <cell r="E12">
            <v>347465</v>
          </cell>
          <cell r="F12">
            <v>0</v>
          </cell>
        </row>
        <row r="13">
          <cell r="C13">
            <v>0</v>
          </cell>
        </row>
        <row r="14">
          <cell r="C14">
            <v>0</v>
          </cell>
        </row>
        <row r="16">
          <cell r="C16">
            <v>0</v>
          </cell>
        </row>
        <row r="17">
          <cell r="C17">
            <v>216980</v>
          </cell>
        </row>
        <row r="18">
          <cell r="C18">
            <v>6043500</v>
          </cell>
          <cell r="E18">
            <v>0</v>
          </cell>
          <cell r="F18">
            <v>6043500</v>
          </cell>
        </row>
      </sheetData>
      <sheetData sheetId="11">
        <row r="16">
          <cell r="C16">
            <v>3091577</v>
          </cell>
          <cell r="E16">
            <v>8398845.05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31">
      <selection activeCell="C7" sqref="C7"/>
    </sheetView>
  </sheetViews>
  <sheetFormatPr defaultColWidth="9.140625" defaultRowHeight="21.75"/>
  <cols>
    <col min="1" max="1" width="35.8515625" style="16" customWidth="1"/>
    <col min="2" max="2" width="28.140625" style="16" customWidth="1"/>
    <col min="3" max="3" width="20.57421875" style="16" customWidth="1"/>
    <col min="4" max="4" width="17.28125" style="62" customWidth="1"/>
    <col min="5" max="16384" width="9.140625" style="16" customWidth="1"/>
  </cols>
  <sheetData>
    <row r="1" spans="1:4" ht="23.25">
      <c r="A1" s="89" t="s">
        <v>0</v>
      </c>
      <c r="B1" s="89"/>
      <c r="C1" s="89"/>
      <c r="D1" s="89"/>
    </row>
    <row r="2" spans="1:4" ht="23.25">
      <c r="A2" s="89" t="s">
        <v>1</v>
      </c>
      <c r="B2" s="89"/>
      <c r="C2" s="89"/>
      <c r="D2" s="89"/>
    </row>
    <row r="3" spans="1:4" ht="23.25">
      <c r="A3" s="89" t="s">
        <v>258</v>
      </c>
      <c r="B3" s="89"/>
      <c r="C3" s="89"/>
      <c r="D3" s="89"/>
    </row>
    <row r="4" spans="1:4" ht="23.25">
      <c r="A4" s="89" t="s">
        <v>2</v>
      </c>
      <c r="B4" s="89"/>
      <c r="C4" s="89"/>
      <c r="D4" s="89"/>
    </row>
    <row r="5" spans="1:4" ht="24" thickBot="1">
      <c r="A5" s="16" t="s">
        <v>277</v>
      </c>
      <c r="B5" s="17" t="s">
        <v>271</v>
      </c>
      <c r="D5" s="61">
        <v>46384075</v>
      </c>
    </row>
    <row r="6" spans="1:4" ht="24" thickTop="1">
      <c r="A6" s="16" t="s">
        <v>278</v>
      </c>
      <c r="B6" s="17" t="s">
        <v>272</v>
      </c>
      <c r="D6" s="62">
        <v>15990467.66</v>
      </c>
    </row>
    <row r="7" spans="1:4" ht="23.25">
      <c r="A7" s="16" t="s">
        <v>172</v>
      </c>
      <c r="D7" s="62">
        <v>4419806.91</v>
      </c>
    </row>
    <row r="8" spans="1:4" ht="23.25">
      <c r="A8" s="16" t="s">
        <v>153</v>
      </c>
      <c r="D8" s="62">
        <v>31096.35</v>
      </c>
    </row>
    <row r="9" spans="1:4" ht="23.25">
      <c r="A9" s="16" t="s">
        <v>168</v>
      </c>
      <c r="D9" s="62">
        <v>11841400</v>
      </c>
    </row>
    <row r="10" ht="24" thickBot="1">
      <c r="D10" s="63">
        <f>SUM(D6:D9)</f>
        <v>32282770.92</v>
      </c>
    </row>
    <row r="11" spans="1:4" ht="24" thickTop="1">
      <c r="A11" s="88" t="s">
        <v>3</v>
      </c>
      <c r="B11" s="88"/>
      <c r="C11" s="88"/>
      <c r="D11" s="88"/>
    </row>
    <row r="12" spans="1:4" ht="24" thickBot="1">
      <c r="A12" s="16" t="s">
        <v>266</v>
      </c>
      <c r="B12" s="17" t="s">
        <v>271</v>
      </c>
      <c r="D12" s="61">
        <v>46384075</v>
      </c>
    </row>
    <row r="13" spans="1:4" ht="24" thickTop="1">
      <c r="A13" s="16" t="s">
        <v>267</v>
      </c>
      <c r="B13" s="17" t="s">
        <v>273</v>
      </c>
      <c r="D13" s="62">
        <v>3871400</v>
      </c>
    </row>
    <row r="14" spans="1:4" ht="23.25">
      <c r="A14" s="16" t="s">
        <v>268</v>
      </c>
      <c r="B14" s="17" t="s">
        <v>274</v>
      </c>
      <c r="D14" s="62">
        <v>221894.31</v>
      </c>
    </row>
    <row r="15" spans="1:4" ht="23.25">
      <c r="A15" s="16" t="s">
        <v>269</v>
      </c>
      <c r="B15" s="17" t="s">
        <v>275</v>
      </c>
      <c r="D15" s="62">
        <v>2503441.98</v>
      </c>
    </row>
    <row r="16" spans="1:4" ht="23.25">
      <c r="A16" s="16" t="s">
        <v>270</v>
      </c>
      <c r="B16" s="17" t="s">
        <v>276</v>
      </c>
      <c r="D16" s="62">
        <v>67200</v>
      </c>
    </row>
    <row r="17" spans="1:4" ht="23.25">
      <c r="A17" s="16" t="s">
        <v>4</v>
      </c>
      <c r="D17" s="62">
        <v>9082295.05</v>
      </c>
    </row>
    <row r="18" spans="1:4" ht="23.25">
      <c r="A18" s="16" t="s">
        <v>279</v>
      </c>
      <c r="B18" s="17" t="s">
        <v>280</v>
      </c>
      <c r="D18" s="62">
        <v>16536529.58</v>
      </c>
    </row>
    <row r="19" spans="1:4" ht="23.25">
      <c r="A19" s="16" t="s">
        <v>265</v>
      </c>
      <c r="D19" s="62">
        <v>10</v>
      </c>
    </row>
    <row r="20" ht="24" thickBot="1">
      <c r="D20" s="63">
        <f>SUM(D13:D19)</f>
        <v>32282770.92</v>
      </c>
    </row>
    <row r="21" ht="24" thickTop="1"/>
    <row r="25" spans="1:4" ht="23.25">
      <c r="A25" s="17" t="s">
        <v>170</v>
      </c>
      <c r="B25" s="17" t="s">
        <v>166</v>
      </c>
      <c r="C25" s="87" t="s">
        <v>154</v>
      </c>
      <c r="D25" s="87"/>
    </row>
    <row r="26" spans="1:4" ht="23.25">
      <c r="A26" s="17" t="s">
        <v>169</v>
      </c>
      <c r="B26" s="17" t="s">
        <v>167</v>
      </c>
      <c r="C26" s="87" t="s">
        <v>162</v>
      </c>
      <c r="D26" s="87"/>
    </row>
    <row r="27" spans="1:4" ht="23.25">
      <c r="A27" s="16" t="s">
        <v>171</v>
      </c>
      <c r="C27" s="87" t="s">
        <v>152</v>
      </c>
      <c r="D27" s="87"/>
    </row>
  </sheetData>
  <sheetProtection/>
  <mergeCells count="8">
    <mergeCell ref="C26:D26"/>
    <mergeCell ref="C27:D27"/>
    <mergeCell ref="A11:D11"/>
    <mergeCell ref="A1:D1"/>
    <mergeCell ref="A2:D2"/>
    <mergeCell ref="A3:D3"/>
    <mergeCell ref="A4:D4"/>
    <mergeCell ref="C25:D25"/>
  </mergeCells>
  <printOptions/>
  <pageMargins left="0.35433070866141736" right="0.0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1"/>
  <sheetViews>
    <sheetView zoomScalePageLayoutView="0" workbookViewId="0" topLeftCell="A1">
      <selection activeCell="D13" sqref="D13"/>
    </sheetView>
  </sheetViews>
  <sheetFormatPr defaultColWidth="9.140625" defaultRowHeight="21.75"/>
  <cols>
    <col min="1" max="1" width="3.28125" style="16" customWidth="1"/>
    <col min="2" max="10" width="9.140625" style="16" customWidth="1"/>
    <col min="11" max="11" width="14.57421875" style="16" customWidth="1"/>
    <col min="12" max="16384" width="9.140625" style="16" customWidth="1"/>
  </cols>
  <sheetData>
    <row r="1" spans="2:6" ht="28.5" customHeight="1">
      <c r="B1" s="44" t="s">
        <v>234</v>
      </c>
      <c r="C1" s="44" t="s">
        <v>233</v>
      </c>
      <c r="D1" s="44"/>
      <c r="E1" s="44"/>
      <c r="F1" s="44"/>
    </row>
    <row r="2" spans="2:5" ht="24.75" customHeight="1">
      <c r="B2" s="44" t="s">
        <v>235</v>
      </c>
      <c r="C2" s="44"/>
      <c r="D2" s="44"/>
      <c r="E2" s="44"/>
    </row>
    <row r="3" spans="2:11" ht="23.25">
      <c r="B3" s="16" t="s">
        <v>236</v>
      </c>
      <c r="K3" s="62">
        <v>98000</v>
      </c>
    </row>
    <row r="4" spans="2:11" ht="23.25">
      <c r="B4" s="16" t="s">
        <v>237</v>
      </c>
      <c r="K4" s="62">
        <v>697000</v>
      </c>
    </row>
    <row r="5" spans="2:11" ht="23.25">
      <c r="B5" s="16" t="s">
        <v>238</v>
      </c>
      <c r="K5" s="62">
        <v>302000</v>
      </c>
    </row>
    <row r="6" spans="2:11" ht="23.25">
      <c r="B6" s="16" t="s">
        <v>239</v>
      </c>
      <c r="K6" s="62">
        <v>1737500</v>
      </c>
    </row>
    <row r="7" spans="2:11" ht="23.25">
      <c r="B7" s="16" t="s">
        <v>240</v>
      </c>
      <c r="K7" s="62">
        <v>1974000</v>
      </c>
    </row>
    <row r="8" spans="2:11" ht="23.25">
      <c r="B8" s="16" t="s">
        <v>241</v>
      </c>
      <c r="K8" s="62">
        <v>26000</v>
      </c>
    </row>
    <row r="9" spans="2:11" ht="23.25">
      <c r="B9" s="16" t="s">
        <v>242</v>
      </c>
      <c r="K9" s="62">
        <v>186000</v>
      </c>
    </row>
    <row r="10" spans="2:11" ht="23.25">
      <c r="B10" s="16" t="s">
        <v>243</v>
      </c>
      <c r="K10" s="80">
        <v>1023000</v>
      </c>
    </row>
    <row r="11" spans="3:11" ht="24" thickBot="1">
      <c r="C11" s="89" t="s">
        <v>8</v>
      </c>
      <c r="D11" s="89"/>
      <c r="E11" s="89"/>
      <c r="F11" s="89"/>
      <c r="G11" s="89"/>
      <c r="H11" s="89"/>
      <c r="I11" s="89"/>
      <c r="J11" s="89"/>
      <c r="K11" s="86">
        <f>SUM(K3:K10)</f>
        <v>6043500</v>
      </c>
    </row>
    <row r="12" ht="24" thickTop="1"/>
  </sheetData>
  <sheetProtection/>
  <mergeCells count="1">
    <mergeCell ref="C11:J11"/>
  </mergeCells>
  <printOptions/>
  <pageMargins left="0.11811023622047245" right="0.11811023622047245" top="1.141732283464567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4">
      <selection activeCell="H11" sqref="H11"/>
    </sheetView>
  </sheetViews>
  <sheetFormatPr defaultColWidth="9.140625" defaultRowHeight="21.75"/>
  <cols>
    <col min="1" max="1" width="3.28125" style="16" customWidth="1"/>
    <col min="2" max="9" width="9.140625" style="16" customWidth="1"/>
    <col min="10" max="10" width="12.421875" style="16" customWidth="1"/>
    <col min="11" max="11" width="14.57421875" style="16" customWidth="1"/>
    <col min="12" max="16384" width="9.140625" style="16" customWidth="1"/>
  </cols>
  <sheetData>
    <row r="1" spans="2:6" ht="28.5" customHeight="1">
      <c r="B1" s="44" t="s">
        <v>234</v>
      </c>
      <c r="C1" s="44" t="s">
        <v>233</v>
      </c>
      <c r="D1" s="44"/>
      <c r="E1" s="44"/>
      <c r="F1" s="44"/>
    </row>
    <row r="2" spans="2:5" ht="24.75" customHeight="1">
      <c r="B2" s="44" t="s">
        <v>244</v>
      </c>
      <c r="C2" s="44"/>
      <c r="D2" s="44"/>
      <c r="E2" s="44"/>
    </row>
    <row r="3" spans="2:11" ht="23.25">
      <c r="B3" s="16" t="s">
        <v>263</v>
      </c>
      <c r="K3" s="62">
        <v>148471.53</v>
      </c>
    </row>
    <row r="4" spans="2:11" ht="23.25">
      <c r="B4" s="16" t="s">
        <v>245</v>
      </c>
      <c r="K4" s="62">
        <v>11600</v>
      </c>
    </row>
    <row r="5" spans="2:11" ht="23.25">
      <c r="B5" s="16" t="s">
        <v>246</v>
      </c>
      <c r="K5" s="62">
        <v>14000</v>
      </c>
    </row>
    <row r="6" spans="2:11" ht="23.25">
      <c r="B6" s="16" t="s">
        <v>247</v>
      </c>
      <c r="K6" s="62">
        <v>4200</v>
      </c>
    </row>
    <row r="7" spans="2:11" ht="23.25">
      <c r="B7" s="16" t="s">
        <v>248</v>
      </c>
      <c r="K7" s="62">
        <v>28400</v>
      </c>
    </row>
    <row r="8" spans="2:11" ht="23.25">
      <c r="B8" s="16" t="s">
        <v>264</v>
      </c>
      <c r="K8" s="62">
        <v>99500</v>
      </c>
    </row>
    <row r="9" spans="2:11" ht="23.25">
      <c r="B9" s="16" t="s">
        <v>249</v>
      </c>
      <c r="K9" s="62">
        <v>19500</v>
      </c>
    </row>
    <row r="10" spans="2:11" ht="23.25">
      <c r="B10" s="16" t="s">
        <v>250</v>
      </c>
      <c r="K10" s="62">
        <v>18000</v>
      </c>
    </row>
    <row r="11" spans="2:11" ht="23.25">
      <c r="B11" s="16" t="s">
        <v>251</v>
      </c>
      <c r="K11" s="62">
        <v>15000</v>
      </c>
    </row>
    <row r="12" spans="2:11" ht="23.25">
      <c r="B12" s="16" t="s">
        <v>252</v>
      </c>
      <c r="K12" s="62">
        <v>6100</v>
      </c>
    </row>
    <row r="13" spans="4:11" ht="23.25">
      <c r="D13" s="16" t="s">
        <v>253</v>
      </c>
      <c r="K13" s="62">
        <v>8300</v>
      </c>
    </row>
    <row r="14" spans="4:11" ht="23.25">
      <c r="D14" s="16" t="s">
        <v>254</v>
      </c>
      <c r="K14" s="62">
        <v>5800</v>
      </c>
    </row>
    <row r="15" spans="4:11" ht="23.25">
      <c r="D15" s="16" t="s">
        <v>255</v>
      </c>
      <c r="K15" s="62">
        <v>2500</v>
      </c>
    </row>
    <row r="16" spans="2:11" ht="23.25">
      <c r="B16" s="16" t="s">
        <v>256</v>
      </c>
      <c r="K16" s="62">
        <v>22900</v>
      </c>
    </row>
    <row r="17" spans="2:11" ht="23.25">
      <c r="B17" s="16" t="s">
        <v>257</v>
      </c>
      <c r="K17" s="80">
        <v>16500</v>
      </c>
    </row>
    <row r="18" spans="3:11" ht="24" thickBot="1">
      <c r="C18" s="89" t="s">
        <v>8</v>
      </c>
      <c r="D18" s="89"/>
      <c r="E18" s="89"/>
      <c r="F18" s="89"/>
      <c r="G18" s="89"/>
      <c r="H18" s="89"/>
      <c r="I18" s="89"/>
      <c r="J18" s="89"/>
      <c r="K18" s="86">
        <f>SUM(K3:K17)</f>
        <v>420771.53</v>
      </c>
    </row>
    <row r="19" ht="24" thickTop="1"/>
  </sheetData>
  <sheetProtection/>
  <mergeCells count="1">
    <mergeCell ref="C18:J18"/>
  </mergeCells>
  <printOptions/>
  <pageMargins left="0.11811023622047245" right="0.11811023622047245" top="1.141732283464567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F30" sqref="F30"/>
    </sheetView>
  </sheetViews>
  <sheetFormatPr defaultColWidth="9.140625" defaultRowHeight="21.75"/>
  <cols>
    <col min="1" max="1" width="27.7109375" style="119" customWidth="1"/>
    <col min="2" max="2" width="14.57421875" style="119" customWidth="1"/>
    <col min="3" max="3" width="13.00390625" style="119" customWidth="1"/>
    <col min="4" max="4" width="13.421875" style="119" customWidth="1"/>
    <col min="5" max="6" width="12.00390625" style="119" customWidth="1"/>
    <col min="7" max="7" width="10.7109375" style="119" customWidth="1"/>
    <col min="8" max="8" width="10.8515625" style="119" customWidth="1"/>
    <col min="9" max="9" width="10.7109375" style="119" customWidth="1"/>
    <col min="10" max="10" width="10.57421875" style="119" customWidth="1"/>
    <col min="11" max="11" width="13.421875" style="119" customWidth="1"/>
    <col min="12" max="12" width="12.00390625" style="119" customWidth="1"/>
    <col min="13" max="16384" width="9.140625" style="119" customWidth="1"/>
  </cols>
  <sheetData>
    <row r="1" spans="1:12" ht="19.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9.5">
      <c r="A2" s="118" t="s">
        <v>281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9.5">
      <c r="A3" s="118" t="s">
        <v>282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9.5">
      <c r="A4" s="120" t="s">
        <v>283</v>
      </c>
      <c r="B4" s="121" t="s">
        <v>284</v>
      </c>
      <c r="C4" s="121" t="s">
        <v>8</v>
      </c>
      <c r="D4" s="122" t="s">
        <v>285</v>
      </c>
      <c r="E4" s="122" t="s">
        <v>286</v>
      </c>
      <c r="F4" s="123" t="s">
        <v>287</v>
      </c>
      <c r="G4" s="123" t="s">
        <v>288</v>
      </c>
      <c r="H4" s="124" t="s">
        <v>289</v>
      </c>
      <c r="I4" s="122" t="s">
        <v>290</v>
      </c>
      <c r="J4" s="122" t="s">
        <v>291</v>
      </c>
      <c r="K4" s="122" t="s">
        <v>292</v>
      </c>
      <c r="L4" s="125" t="s">
        <v>293</v>
      </c>
    </row>
    <row r="5" spans="1:12" ht="19.5">
      <c r="A5" s="126"/>
      <c r="B5" s="121"/>
      <c r="C5" s="121"/>
      <c r="D5" s="127" t="s">
        <v>294</v>
      </c>
      <c r="E5" s="127" t="s">
        <v>295</v>
      </c>
      <c r="F5" s="128"/>
      <c r="G5" s="128"/>
      <c r="H5" s="129" t="s">
        <v>296</v>
      </c>
      <c r="I5" s="127" t="s">
        <v>297</v>
      </c>
      <c r="J5" s="127" t="s">
        <v>298</v>
      </c>
      <c r="K5" s="127" t="s">
        <v>299</v>
      </c>
      <c r="L5" s="125"/>
    </row>
    <row r="6" spans="1:12" ht="19.5">
      <c r="A6" s="130"/>
      <c r="B6" s="121"/>
      <c r="C6" s="121"/>
      <c r="D6" s="131"/>
      <c r="E6" s="131" t="s">
        <v>300</v>
      </c>
      <c r="F6" s="132"/>
      <c r="G6" s="132"/>
      <c r="H6" s="133"/>
      <c r="I6" s="131" t="s">
        <v>301</v>
      </c>
      <c r="J6" s="131" t="s">
        <v>302</v>
      </c>
      <c r="K6" s="131" t="s">
        <v>303</v>
      </c>
      <c r="L6" s="125"/>
    </row>
    <row r="7" spans="1:12" ht="17.25" customHeight="1">
      <c r="A7" s="134" t="s">
        <v>49</v>
      </c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7.25" customHeight="1">
      <c r="A8" s="137" t="s">
        <v>304</v>
      </c>
      <c r="B8" s="136">
        <f>'[1]งานบริหารทั่วไป'!C7+'[1]การศึกษา'!C7+'[1]สาธารณสุข'!C7+'[1]อุตสาหกรรมโยธา'!C7</f>
        <v>7556560</v>
      </c>
      <c r="C8" s="136">
        <f>SUM(D8+E8+F8+G8+H8+I8+J8+K8+L8)</f>
        <v>7397608</v>
      </c>
      <c r="D8" s="136">
        <f>'[1]งานบริหารทั่วไป'!E7+'[1]งานบริหารทั่วไป'!F7</f>
        <v>5649470</v>
      </c>
      <c r="E8" s="136">
        <v>0</v>
      </c>
      <c r="F8" s="136">
        <f>'[1]การศึกษา'!E7+'[1]การศึกษา'!F7</f>
        <v>402240</v>
      </c>
      <c r="G8" s="136">
        <f>'[1]สาธารณสุข'!E7+'[1]สาธารณสุข'!F7</f>
        <v>492948</v>
      </c>
      <c r="H8" s="136">
        <v>0</v>
      </c>
      <c r="I8" s="136">
        <v>0</v>
      </c>
      <c r="J8" s="136">
        <v>0</v>
      </c>
      <c r="K8" s="136">
        <f>'[1]อุตสาหกรรมโยธา'!E7+'[1]อุตสาหกรรมโยธา'!F7</f>
        <v>852950</v>
      </c>
      <c r="L8" s="136">
        <v>0</v>
      </c>
    </row>
    <row r="9" spans="1:12" ht="17.25" customHeight="1">
      <c r="A9" s="137" t="s">
        <v>305</v>
      </c>
      <c r="B9" s="136">
        <f>'[1]งานบริหารทั่วไป'!C8+'[1]การศึกษา'!C8+'[1]สาธารณสุข'!C8+'[1]สังคมสงเคราะห์'!C8+'[1]เคหะและชุมชน'!C8+'[1]ความสงบภายใน'!C8+'[1]ความเข้มแข็งชุมชน'!C8+'[1]ศาสนา'!C8+'[1]อุตสาหกรรมโยธา'!C8+'[1]การพาณิชย์'!C7+'[1]งบกลาง'!C7</f>
        <v>768930</v>
      </c>
      <c r="C9" s="136">
        <f aca="true" t="shared" si="0" ref="C9:C19">SUM(D9+E9+F9+G9+H9+I9+J9+K9+L9)</f>
        <v>745530</v>
      </c>
      <c r="D9" s="136">
        <f>'[1]งานบริหารทั่วไป'!E8+'[1]งานบริหารทั่วไป'!F8</f>
        <v>578790</v>
      </c>
      <c r="E9" s="136">
        <v>0</v>
      </c>
      <c r="F9" s="136">
        <f>'[1]การศึกษา'!E8+'[1]การศึกษา'!F8</f>
        <v>0</v>
      </c>
      <c r="G9" s="136">
        <v>0</v>
      </c>
      <c r="H9" s="136">
        <v>0</v>
      </c>
      <c r="I9" s="136">
        <v>0</v>
      </c>
      <c r="J9" s="136">
        <v>0</v>
      </c>
      <c r="K9" s="136">
        <f>'[1]อุตสาหกรรมโยธา'!E8+'[1]อุตสาหกรรมโยธา'!F8</f>
        <v>166740</v>
      </c>
      <c r="L9" s="136">
        <v>0</v>
      </c>
    </row>
    <row r="10" spans="1:12" ht="17.25" customHeight="1">
      <c r="A10" s="137" t="s">
        <v>306</v>
      </c>
      <c r="B10" s="136">
        <f>'[1]งานบริหารทั่วไป'!C9+'[1]การศึกษา'!C9+'[1]สาธารณสุข'!C9+'[1]สังคมสงเคราะห์'!C9+'[1]เคหะและชุมชน'!C9+'[1]ความสงบภายใน'!C9+'[1]ความเข้มแข็งชุมชน'!C9+'[1]ศาสนา'!C9+'[1]อุตสาหกรรมโยธา'!C9+'[1]การพาณิชย์'!C9+'[1]งบกลาง'!C9</f>
        <v>4388300</v>
      </c>
      <c r="C10" s="136">
        <f t="shared" si="0"/>
        <v>4517853</v>
      </c>
      <c r="D10" s="136">
        <f>'[1]งานบริหารทั่วไป'!E9+'[1]งานบริหารทั่วไป'!F9</f>
        <v>979393</v>
      </c>
      <c r="E10" s="136">
        <f>'[1]ความสงบภายใน'!E9+'[1]ความสงบภายใน'!F9</f>
        <v>929670</v>
      </c>
      <c r="F10" s="136">
        <f>'[1]การศึกษา'!E9+'[1]การศึกษา'!F9</f>
        <v>601795</v>
      </c>
      <c r="G10" s="136">
        <v>0</v>
      </c>
      <c r="H10" s="136">
        <f>'[1]เคหะและชุมชน'!E9</f>
        <v>569970</v>
      </c>
      <c r="I10" s="136">
        <v>0</v>
      </c>
      <c r="J10" s="136">
        <v>0</v>
      </c>
      <c r="K10" s="136">
        <f>'[1]อุตสาหกรรมโยธา'!E9+'[1]อุตสาหกรรมโยธา'!F9</f>
        <v>1437025</v>
      </c>
      <c r="L10" s="136">
        <v>0</v>
      </c>
    </row>
    <row r="11" spans="1:12" ht="17.25" customHeight="1">
      <c r="A11" s="137" t="s">
        <v>307</v>
      </c>
      <c r="B11" s="136">
        <f>'[1]งานบริหารทั่วไป'!C10+'[1]การศึกษา'!C10+'[1]สาธารณสุข'!C10+'[1]สังคมสงเคราะห์'!C10+'[1]เคหะและชุมชน'!C10+'[1]ความสงบภายใน'!C10+'[1]ความเข้มแข็งชุมชน'!C10+'[1]ศาสนา'!C10+'[1]อุตสาหกรรมโยธา'!C10+'[1]การพาณิชย์'!C10+'[1]งบกลาง'!C10</f>
        <v>784500</v>
      </c>
      <c r="C11" s="136">
        <f t="shared" si="0"/>
        <v>575780.5</v>
      </c>
      <c r="D11" s="136">
        <f>'[1]งานบริหารทั่วไป'!E10+'[1]งานบริหารทั่วไป'!F10</f>
        <v>407928.5</v>
      </c>
      <c r="E11" s="136">
        <v>0</v>
      </c>
      <c r="F11" s="136">
        <f>'[1]การศึกษา'!E10+'[1]การศึกษา'!F10</f>
        <v>31800</v>
      </c>
      <c r="G11" s="136">
        <v>0</v>
      </c>
      <c r="H11" s="136">
        <v>0</v>
      </c>
      <c r="I11" s="136">
        <v>0</v>
      </c>
      <c r="J11" s="136">
        <v>0</v>
      </c>
      <c r="K11" s="136">
        <f>'[1]อุตสาหกรรมโยธา'!E10+'[1]อุตสาหกรรมโยธา'!F10</f>
        <v>136052</v>
      </c>
      <c r="L11" s="136">
        <v>0</v>
      </c>
    </row>
    <row r="12" spans="1:12" ht="17.25" customHeight="1">
      <c r="A12" s="137" t="s">
        <v>308</v>
      </c>
      <c r="B12" s="136">
        <f>'[1]งานบริหารทั่วไป'!C11+'[1]การศึกษา'!C11+'[1]สาธารณสุข'!C11+'[1]สังคมสงเคราะห์'!C11+'[1]เคหะและชุมชน'!C11+'[1]ความสงบภายใน'!C11+'[1]ความเข้มแข็งชุมชน'!C11+'[1]ศาสนา'!C11+'[1]อุตสาหกรรมโยธา'!C11+'[1]การพาณิชย์'!C11+'[1]งบกลาง'!C10</f>
        <v>3934943</v>
      </c>
      <c r="C12" s="136">
        <f t="shared" si="0"/>
        <v>3117853.69</v>
      </c>
      <c r="D12" s="136">
        <f>'[1]งานบริหารทั่วไป'!E11+'[1]งานบริหารทั่วไป'!F11</f>
        <v>1340110.59</v>
      </c>
      <c r="E12" s="136">
        <f>'[1]ความสงบภายใน'!E11+'[1]ความสงบภายใน'!F11</f>
        <v>101368</v>
      </c>
      <c r="F12" s="136">
        <v>433570</v>
      </c>
      <c r="G12" s="136">
        <f>'[1]สาธารณสุข'!E11+'[1]สาธารณสุข'!F11</f>
        <v>421963.1</v>
      </c>
      <c r="H12" s="136">
        <v>0</v>
      </c>
      <c r="I12" s="136">
        <f>'[1]ความเข้มแข็งชุมชน'!E11</f>
        <v>137729</v>
      </c>
      <c r="J12" s="136">
        <f>'[1]ศาสนา'!E11+'[1]ศาสนา'!F11</f>
        <v>603533</v>
      </c>
      <c r="K12" s="136">
        <f>'[1]อุตสาหกรรมโยธา'!E11+'[1]อุตสาหกรรมโยธา'!F11</f>
        <v>79580</v>
      </c>
      <c r="L12" s="136">
        <v>0</v>
      </c>
    </row>
    <row r="13" spans="1:12" ht="17.25" customHeight="1">
      <c r="A13" s="137" t="s">
        <v>309</v>
      </c>
      <c r="B13" s="136">
        <f>'[1]งานบริหารทั่วไป'!C12+'[1]การศึกษา'!C12+'[1]สาธารณสุข'!C12+'[1]สังคมสงเคราะห์'!C12+'[1]เคหะและชุมชน'!C12+'[1]ความสงบภายใน'!C12+'[1]ความเข้มแข็งชุมชน'!C12+'[1]ศาสนา'!C12+'[1]อุตสาหกรรมโยธา'!C12+'[1]การพาณิชย์'!C12+'[1]งบกลาง'!C12</f>
        <v>2332110</v>
      </c>
      <c r="C13" s="136">
        <f t="shared" si="0"/>
        <v>2126687.49</v>
      </c>
      <c r="D13" s="136">
        <f>'[1]งานบริหารทั่วไป'!E12+'[1]งานบริหารทั่วไป'!F12</f>
        <v>950678.8099999999</v>
      </c>
      <c r="E13" s="136">
        <f>'[1]ความสงบภายใน'!E12+'[1]ความสงบภายใน'!F12</f>
        <v>78950</v>
      </c>
      <c r="F13" s="136">
        <f>'[1]การศึกษา'!E12+'[1]การศึกษา'!F12</f>
        <v>722313.68</v>
      </c>
      <c r="G13" s="136">
        <f>'[1]สาธารณสุข'!E12+'[1]สาธารณสุข'!F12</f>
        <v>27280</v>
      </c>
      <c r="H13" s="136">
        <v>0</v>
      </c>
      <c r="I13" s="136">
        <v>0</v>
      </c>
      <c r="J13" s="136">
        <v>0</v>
      </c>
      <c r="K13" s="136">
        <f>'[1]อุตสาหกรรมโยธา'!E12+'[1]อุตสาหกรรมโยธา'!F12</f>
        <v>347465</v>
      </c>
      <c r="L13" s="136">
        <v>0</v>
      </c>
    </row>
    <row r="14" spans="1:12" ht="17.25" customHeight="1">
      <c r="A14" s="137" t="s">
        <v>310</v>
      </c>
      <c r="B14" s="136">
        <f>'[1]งานบริหารทั่วไป'!C13+'[1]การศึกษา'!C13+'[1]สาธารณสุข'!C13+'[1]สังคมสงเคราะห์'!C13+'[1]เคหะและชุมชน'!C13+'[1]ความสงบภายใน'!C13+'[1]ความเข้มแข็งชุมชน'!C13+'[1]ศาสนา'!C13+'[1]อุตสาหกรรมโยธา'!C13+'[1]งบกลาง'!C13</f>
        <v>515000</v>
      </c>
      <c r="C14" s="136">
        <f t="shared" si="0"/>
        <v>469068.83</v>
      </c>
      <c r="D14" s="136">
        <f>'[1]งานบริหารทั่วไป'!E13+'[1]งานบริหารทั่วไป'!F13</f>
        <v>469068.83</v>
      </c>
      <c r="E14" s="136">
        <v>0</v>
      </c>
      <c r="F14" s="136">
        <f>'[1]การศึกษา'!E13+'[1]การศึกษา'!F13</f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</row>
    <row r="15" spans="1:12" ht="17.25" customHeight="1">
      <c r="A15" s="137" t="s">
        <v>311</v>
      </c>
      <c r="B15" s="136">
        <f>'[1]งานบริหารทั่วไป'!C14+'[1]การศึกษา'!C14+'[1]สาธารณสุข'!C14+'[1]สังคมสงเคราะห์'!C14+'[1]เคหะและชุมชน'!C14+'[1]ความสงบภายใน'!C14+'[1]ความเข้มแข็งชุมชน'!C14+'[1]ศาสนา'!C14+'[1]อุตสาหกรรมโยธา'!C14+'[1]การพาณิชย์'!C14+'[1]งบกลาง'!C14</f>
        <v>1483000</v>
      </c>
      <c r="C15" s="136">
        <f t="shared" si="0"/>
        <v>1343000</v>
      </c>
      <c r="D15" s="136">
        <f>'[1]งานบริหารทั่วไป'!E14+'[1]งานบริหารทั่วไป'!F14</f>
        <v>0</v>
      </c>
      <c r="E15" s="136">
        <v>0</v>
      </c>
      <c r="F15" s="136">
        <f>'[1]การศึกษา'!E14+'[1]การศึกษา'!F14</f>
        <v>1068000</v>
      </c>
      <c r="G15" s="136">
        <v>0</v>
      </c>
      <c r="H15" s="136">
        <v>0</v>
      </c>
      <c r="I15" s="136">
        <f>'[1]ความเข้มแข็งชุมชน'!E14</f>
        <v>275000</v>
      </c>
      <c r="J15" s="136">
        <v>0</v>
      </c>
      <c r="K15" s="136">
        <v>0</v>
      </c>
      <c r="L15" s="136">
        <v>0</v>
      </c>
    </row>
    <row r="16" spans="1:12" ht="17.25" customHeight="1">
      <c r="A16" s="137" t="s">
        <v>312</v>
      </c>
      <c r="B16" s="136">
        <v>0</v>
      </c>
      <c r="C16" s="136">
        <f t="shared" si="0"/>
        <v>0</v>
      </c>
      <c r="D16" s="136">
        <f>'[1]งานบริหารทั่วไป'!E15+'[1]งานบริหารทั่วไป'!F15</f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</row>
    <row r="17" spans="1:12" ht="17.25" customHeight="1">
      <c r="A17" s="137" t="s">
        <v>313</v>
      </c>
      <c r="B17" s="136">
        <f>'[1]งานบริหารทั่วไป'!C16+'[1]การศึกษา'!C16+'[1]สาธารณสุข'!C16+'[1]สังคมสงเคราะห์'!C16+'[1]เคหะและชุมชน'!C16+'[1]ความสงบภายใน'!C16+'[1]ความเข้มแข็งชุมชน'!C16+'[1]ศาสนา'!C16+'[1]อุตสาหกรรมโยธา'!C16+'[1]การพาณิชย์'!C16+'[1]งบกลาง'!C16</f>
        <v>3091577</v>
      </c>
      <c r="C17" s="136">
        <f t="shared" si="0"/>
        <v>8398845.05</v>
      </c>
      <c r="D17" s="136">
        <f>'[1]งานบริหารทั่วไป'!E16+'[1]งานบริหารทั่วไป'!F16</f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f>'[1]งบกลาง'!E16</f>
        <v>8398845.05</v>
      </c>
    </row>
    <row r="18" spans="1:12" ht="17.25" customHeight="1">
      <c r="A18" s="137" t="s">
        <v>314</v>
      </c>
      <c r="B18" s="136">
        <f>'[1]งานบริหารทั่วไป'!C17+'[1]การศึกษา'!C17+'[1]สาธารณสุข'!C17+'[1]สังคมสงเคราะห์'!C17+'[1]เคหะและชุมชน'!C17+'[1]ความสงบภายใน'!C17+'[1]ความเข้มแข็งชุมชน'!C17+'[1]ศาสนา'!C17+'[1]อุตสาหกรรมโยธา'!C17+'[1]การพาณิชย์'!C17+'[1]งบกลาง'!C17</f>
        <v>601580</v>
      </c>
      <c r="C18" s="136">
        <f t="shared" si="0"/>
        <v>420771.53</v>
      </c>
      <c r="D18" s="136">
        <f>'[1]งานบริหารทั่วไป'!E17+'[1]งานบริหารทั่วไป'!F17</f>
        <v>267271.53</v>
      </c>
      <c r="E18" s="136">
        <f>'[1]ความสงบภายใน'!E17+'[1]ความสงบภายใน'!F17</f>
        <v>36000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117500</v>
      </c>
      <c r="L18" s="136">
        <v>0</v>
      </c>
    </row>
    <row r="19" spans="1:12" ht="17.25" customHeight="1">
      <c r="A19" s="137" t="s">
        <v>315</v>
      </c>
      <c r="B19" s="136">
        <f>'[1]งานบริหารทั่วไป'!C18+'[1]การศึกษา'!C18+'[1]สาธารณสุข'!C18+'[1]สังคมสงเคราะห์'!C18+'[1]เคหะและชุมชน'!C18+'[1]ความสงบภายใน'!C18+'[1]ความเข้มแข็งชุมชน'!C18+'[1]ศาสนา'!C18+'[1]อุตสาหกรรมโยธา'!C18+'[1]การพาณิชย์'!C18+'[1]งบกลาง'!C18</f>
        <v>6043500</v>
      </c>
      <c r="C19" s="136">
        <f t="shared" si="0"/>
        <v>6043500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f>'[1]อุตสาหกรรมโยธา'!E18+'[1]อุตสาหกรรมโยธา'!F18</f>
        <v>6043500</v>
      </c>
      <c r="L19" s="136">
        <v>0</v>
      </c>
    </row>
    <row r="20" spans="1:12" ht="17.25" customHeight="1">
      <c r="A20" s="137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1" spans="1:12" ht="17.25" customHeight="1" thickBot="1">
      <c r="A21" s="138" t="s">
        <v>8</v>
      </c>
      <c r="B21" s="139">
        <f aca="true" t="shared" si="1" ref="B21:J21">SUM(B8:B20)</f>
        <v>31500000</v>
      </c>
      <c r="C21" s="140">
        <f>D21+E21+F21+G21+H21+I21+J21+K21+L21</f>
        <v>35156498.09</v>
      </c>
      <c r="D21" s="139">
        <f t="shared" si="1"/>
        <v>10642711.26</v>
      </c>
      <c r="E21" s="139">
        <f t="shared" si="1"/>
        <v>1145988</v>
      </c>
      <c r="F21" s="139">
        <f t="shared" si="1"/>
        <v>3259718.68</v>
      </c>
      <c r="G21" s="139">
        <f t="shared" si="1"/>
        <v>942191.1</v>
      </c>
      <c r="H21" s="139">
        <f t="shared" si="1"/>
        <v>569970</v>
      </c>
      <c r="I21" s="139">
        <f t="shared" si="1"/>
        <v>412729</v>
      </c>
      <c r="J21" s="139">
        <f t="shared" si="1"/>
        <v>603533</v>
      </c>
      <c r="K21" s="139">
        <f>SUM(K8:K20)</f>
        <v>9180812</v>
      </c>
      <c r="L21" s="139">
        <f>SUM(L8:L20)</f>
        <v>8398845.05</v>
      </c>
    </row>
    <row r="22" spans="1:12" ht="17.25" customHeight="1" thickTop="1">
      <c r="A22" s="141" t="s">
        <v>316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17.25" customHeight="1">
      <c r="A23" s="143" t="s">
        <v>317</v>
      </c>
      <c r="B23" s="142">
        <v>0</v>
      </c>
      <c r="C23" s="142">
        <v>152293.46</v>
      </c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7.25" customHeight="1">
      <c r="A24" s="143" t="s">
        <v>318</v>
      </c>
      <c r="B24" s="142">
        <v>0</v>
      </c>
      <c r="C24" s="142">
        <v>65406</v>
      </c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7.25" customHeight="1">
      <c r="A25" s="143" t="s">
        <v>319</v>
      </c>
      <c r="B25" s="142">
        <v>0</v>
      </c>
      <c r="C25" s="142">
        <v>271207.61</v>
      </c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7.25" customHeight="1">
      <c r="A26" s="143" t="s">
        <v>320</v>
      </c>
      <c r="B26" s="142">
        <v>0</v>
      </c>
      <c r="C26" s="142">
        <v>337010</v>
      </c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7.25" customHeight="1">
      <c r="A27" s="143" t="s">
        <v>321</v>
      </c>
      <c r="B27" s="142">
        <v>0</v>
      </c>
      <c r="C27" s="142">
        <v>1500</v>
      </c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7.25" customHeight="1">
      <c r="A28" s="143" t="s">
        <v>322</v>
      </c>
      <c r="B28" s="142">
        <v>0</v>
      </c>
      <c r="C28" s="142">
        <v>18483050.7</v>
      </c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17.25" customHeight="1">
      <c r="A29" s="143" t="s">
        <v>323</v>
      </c>
      <c r="B29" s="142">
        <v>0</v>
      </c>
      <c r="C29" s="142">
        <v>11142253</v>
      </c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ht="17.25" customHeight="1">
      <c r="A30" s="137" t="s">
        <v>324</v>
      </c>
      <c r="B30" s="136"/>
      <c r="C30" s="136">
        <v>6150438</v>
      </c>
      <c r="D30" s="136"/>
      <c r="E30" s="136"/>
      <c r="F30" s="136"/>
      <c r="G30" s="136"/>
      <c r="H30" s="136"/>
      <c r="I30" s="136"/>
      <c r="J30" s="136"/>
      <c r="K30" s="136"/>
      <c r="L30" s="136"/>
    </row>
    <row r="31" spans="1:12" ht="17.25" customHeight="1" thickBot="1">
      <c r="A31" s="144" t="s">
        <v>325</v>
      </c>
      <c r="B31" s="139">
        <f>SUM(B23:B29)</f>
        <v>0</v>
      </c>
      <c r="C31" s="139">
        <f>SUM(C23:C30)</f>
        <v>36603158.769999996</v>
      </c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12" ht="17.25" customHeight="1" thickBot="1" thickTop="1">
      <c r="A32" s="145" t="s">
        <v>326</v>
      </c>
      <c r="B32" s="146"/>
      <c r="C32" s="147">
        <f>SUM(C31-C21)</f>
        <v>1446660.6799999923</v>
      </c>
      <c r="D32" s="148"/>
      <c r="E32" s="146"/>
      <c r="F32" s="146"/>
      <c r="G32" s="146"/>
      <c r="H32" s="146"/>
      <c r="I32" s="146"/>
      <c r="J32" s="146"/>
      <c r="K32" s="146"/>
      <c r="L32" s="146"/>
    </row>
    <row r="33" spans="1:12" ht="20.25" thickTop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</row>
    <row r="34" spans="1:12" ht="19.5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5" spans="1:12" ht="19.5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1:12" ht="19.5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</sheetData>
  <sheetProtection/>
  <mergeCells count="9">
    <mergeCell ref="A1:L1"/>
    <mergeCell ref="A2:L2"/>
    <mergeCell ref="A3:L3"/>
    <mergeCell ref="A4:A6"/>
    <mergeCell ref="B4:B6"/>
    <mergeCell ref="C4:C6"/>
    <mergeCell ref="F4:F6"/>
    <mergeCell ref="G4:G6"/>
    <mergeCell ref="L4:L6"/>
  </mergeCells>
  <printOptions/>
  <pageMargins left="0.31496062992125984" right="0.11811023622047245" top="0.5511811023622047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6"/>
  <sheetViews>
    <sheetView view="pageBreakPreview" zoomScaleSheetLayoutView="100" zoomScalePageLayoutView="0" workbookViewId="0" topLeftCell="A1">
      <selection activeCell="A66" sqref="A66:IV66"/>
    </sheetView>
  </sheetViews>
  <sheetFormatPr defaultColWidth="9.140625" defaultRowHeight="21.75"/>
  <cols>
    <col min="1" max="2" width="3.00390625" style="16" customWidth="1"/>
    <col min="3" max="3" width="61.8515625" style="16" customWidth="1"/>
    <col min="4" max="4" width="15.7109375" style="62" customWidth="1"/>
    <col min="5" max="16384" width="9.140625" style="16" customWidth="1"/>
  </cols>
  <sheetData>
    <row r="1" ht="23.25">
      <c r="A1" s="64" t="s">
        <v>181</v>
      </c>
    </row>
    <row r="2" spans="1:4" ht="23.25">
      <c r="A2" s="16" t="s">
        <v>50</v>
      </c>
      <c r="D2" s="16"/>
    </row>
    <row r="3" spans="2:4" ht="23.25">
      <c r="B3" s="16" t="s">
        <v>5</v>
      </c>
      <c r="D3" s="62">
        <v>0</v>
      </c>
    </row>
    <row r="4" ht="23.25">
      <c r="B4" s="16" t="s">
        <v>6</v>
      </c>
    </row>
    <row r="5" spans="3:4" ht="23.25">
      <c r="C5" s="16" t="s">
        <v>118</v>
      </c>
      <c r="D5" s="62">
        <v>630157.64</v>
      </c>
    </row>
    <row r="6" spans="3:4" ht="23.25">
      <c r="C6" s="16" t="s">
        <v>117</v>
      </c>
      <c r="D6" s="62">
        <v>11011097.16</v>
      </c>
    </row>
    <row r="7" spans="3:4" ht="23.25">
      <c r="C7" s="16" t="s">
        <v>119</v>
      </c>
      <c r="D7" s="62">
        <v>0</v>
      </c>
    </row>
    <row r="8" spans="3:4" ht="23.25">
      <c r="C8" s="16" t="s">
        <v>121</v>
      </c>
      <c r="D8" s="62">
        <v>5360</v>
      </c>
    </row>
    <row r="9" spans="3:4" ht="23.25">
      <c r="C9" s="16" t="s">
        <v>120</v>
      </c>
      <c r="D9" s="62">
        <v>4343852.86</v>
      </c>
    </row>
    <row r="10" spans="3:4" ht="24" thickBot="1">
      <c r="C10" s="24" t="s">
        <v>8</v>
      </c>
      <c r="D10" s="65">
        <f>SUM(D3:D9)</f>
        <v>15990467.66</v>
      </c>
    </row>
    <row r="11" ht="24" thickTop="1"/>
    <row r="34" ht="23.25">
      <c r="A34" s="64" t="s">
        <v>181</v>
      </c>
    </row>
    <row r="35" spans="2:4" ht="23.25">
      <c r="B35" s="16" t="s">
        <v>41</v>
      </c>
      <c r="D35" s="16"/>
    </row>
    <row r="36" spans="3:4" ht="23.25">
      <c r="C36" s="16" t="s">
        <v>42</v>
      </c>
      <c r="D36" s="62">
        <v>28997.77</v>
      </c>
    </row>
    <row r="37" spans="3:4" ht="23.25">
      <c r="C37" s="16" t="s">
        <v>173</v>
      </c>
      <c r="D37" s="62">
        <v>378</v>
      </c>
    </row>
    <row r="38" spans="3:4" ht="23.25">
      <c r="C38" s="16" t="s">
        <v>45</v>
      </c>
      <c r="D38" s="62">
        <v>143938</v>
      </c>
    </row>
    <row r="39" spans="3:4" ht="23.25">
      <c r="C39" s="16" t="s">
        <v>43</v>
      </c>
      <c r="D39" s="62">
        <v>45930.3</v>
      </c>
    </row>
    <row r="40" spans="3:4" ht="23.25">
      <c r="C40" s="16" t="s">
        <v>44</v>
      </c>
      <c r="D40" s="62">
        <v>2650.24</v>
      </c>
    </row>
    <row r="41" spans="3:4" ht="24" thickBot="1">
      <c r="C41" s="24" t="s">
        <v>8</v>
      </c>
      <c r="D41" s="65">
        <f>SUM(D35:D40)</f>
        <v>221894.31</v>
      </c>
    </row>
    <row r="42" ht="24" thickTop="1"/>
    <row r="67" ht="23.25">
      <c r="A67" s="64" t="s">
        <v>182</v>
      </c>
    </row>
    <row r="68" spans="2:4" ht="23.25">
      <c r="B68" s="64" t="s">
        <v>183</v>
      </c>
      <c r="D68" s="16"/>
    </row>
    <row r="69" ht="23.25">
      <c r="B69" s="44" t="s">
        <v>99</v>
      </c>
    </row>
    <row r="70" spans="3:4" ht="23.25">
      <c r="C70" s="16" t="s">
        <v>164</v>
      </c>
      <c r="D70" s="62">
        <v>62000</v>
      </c>
    </row>
    <row r="71" ht="23.25">
      <c r="C71" s="16" t="s">
        <v>126</v>
      </c>
    </row>
    <row r="72" spans="3:4" ht="23.25">
      <c r="C72" s="16" t="s">
        <v>159</v>
      </c>
      <c r="D72" s="62">
        <v>3600</v>
      </c>
    </row>
    <row r="73" spans="3:4" ht="23.25">
      <c r="C73" s="16" t="s">
        <v>127</v>
      </c>
      <c r="D73" s="62">
        <v>30000</v>
      </c>
    </row>
    <row r="74" spans="3:4" ht="23.25">
      <c r="C74" s="16" t="s">
        <v>165</v>
      </c>
      <c r="D74" s="62">
        <v>396000</v>
      </c>
    </row>
    <row r="75" spans="3:4" ht="23.25">
      <c r="C75" s="16" t="s">
        <v>128</v>
      </c>
      <c r="D75" s="62">
        <v>1800</v>
      </c>
    </row>
    <row r="76" spans="3:4" ht="23.25">
      <c r="C76" s="16" t="s">
        <v>129</v>
      </c>
      <c r="D76" s="62">
        <v>47500</v>
      </c>
    </row>
    <row r="77" spans="3:4" ht="23.25">
      <c r="C77" s="16" t="s">
        <v>130</v>
      </c>
      <c r="D77" s="62">
        <v>20000</v>
      </c>
    </row>
    <row r="78" spans="3:4" ht="23.25">
      <c r="C78" s="16" t="s">
        <v>131</v>
      </c>
      <c r="D78" s="62">
        <v>26000</v>
      </c>
    </row>
    <row r="79" spans="3:4" ht="23.25">
      <c r="C79" s="16" t="s">
        <v>132</v>
      </c>
      <c r="D79" s="62">
        <v>83664.86</v>
      </c>
    </row>
    <row r="80" spans="3:4" ht="23.25">
      <c r="C80" s="16" t="s">
        <v>133</v>
      </c>
      <c r="D80" s="62">
        <v>86000</v>
      </c>
    </row>
    <row r="81" spans="3:4" ht="23.25">
      <c r="C81" s="16" t="s">
        <v>134</v>
      </c>
      <c r="D81" s="62">
        <v>10200</v>
      </c>
    </row>
    <row r="82" spans="3:4" ht="23.25">
      <c r="C82" s="16" t="s">
        <v>160</v>
      </c>
      <c r="D82" s="62">
        <v>33170</v>
      </c>
    </row>
    <row r="83" ht="23.25">
      <c r="C83" s="16" t="s">
        <v>161</v>
      </c>
    </row>
    <row r="84" spans="3:4" ht="23.25">
      <c r="C84" s="16" t="s">
        <v>135</v>
      </c>
      <c r="D84" s="62">
        <v>9500</v>
      </c>
    </row>
    <row r="85" spans="3:4" ht="23.25">
      <c r="C85" s="16" t="s">
        <v>136</v>
      </c>
      <c r="D85" s="62">
        <v>7500</v>
      </c>
    </row>
    <row r="86" spans="3:4" ht="23.25">
      <c r="C86" s="16" t="s">
        <v>137</v>
      </c>
      <c r="D86" s="62">
        <v>19000</v>
      </c>
    </row>
    <row r="87" spans="3:4" ht="23.25">
      <c r="C87" s="16" t="s">
        <v>138</v>
      </c>
      <c r="D87" s="62">
        <v>170000</v>
      </c>
    </row>
    <row r="88" spans="3:4" ht="23.25">
      <c r="C88" s="16" t="s">
        <v>139</v>
      </c>
      <c r="D88" s="62">
        <v>45000</v>
      </c>
    </row>
    <row r="89" spans="3:4" ht="23.25">
      <c r="C89" s="16" t="s">
        <v>140</v>
      </c>
      <c r="D89" s="62">
        <v>25000</v>
      </c>
    </row>
    <row r="90" spans="3:4" ht="23.25">
      <c r="C90" s="16" t="s">
        <v>141</v>
      </c>
      <c r="D90" s="62">
        <v>6500</v>
      </c>
    </row>
    <row r="91" ht="24" thickBot="1">
      <c r="D91" s="65">
        <f>SUM(D70:D90)</f>
        <v>1082434.8599999999</v>
      </c>
    </row>
    <row r="92" ht="24" thickTop="1">
      <c r="B92" s="44" t="s">
        <v>100</v>
      </c>
    </row>
    <row r="93" spans="3:4" ht="23.25">
      <c r="C93" s="16" t="s">
        <v>142</v>
      </c>
      <c r="D93" s="62">
        <v>26000</v>
      </c>
    </row>
    <row r="94" ht="24" thickBot="1">
      <c r="D94" s="65">
        <f>SUM(D93)</f>
        <v>26000</v>
      </c>
    </row>
    <row r="95" ht="24" thickTop="1"/>
    <row r="99" ht="23.25">
      <c r="A99" s="64" t="s">
        <v>182</v>
      </c>
    </row>
    <row r="100" spans="2:4" ht="23.25">
      <c r="B100" s="64" t="s">
        <v>184</v>
      </c>
      <c r="D100" s="16"/>
    </row>
    <row r="101" spans="3:4" ht="23.25">
      <c r="C101" s="16" t="s">
        <v>143</v>
      </c>
      <c r="D101" s="62">
        <v>869000</v>
      </c>
    </row>
    <row r="102" ht="23.25">
      <c r="C102" s="16" t="s">
        <v>144</v>
      </c>
    </row>
    <row r="103" spans="3:4" ht="23.25">
      <c r="C103" s="16" t="s">
        <v>145</v>
      </c>
      <c r="D103" s="62">
        <v>1930000</v>
      </c>
    </row>
    <row r="104" spans="3:4" ht="23.25">
      <c r="C104" s="16" t="s">
        <v>146</v>
      </c>
      <c r="D104" s="62">
        <v>822000</v>
      </c>
    </row>
    <row r="105" spans="3:4" ht="23.25">
      <c r="C105" s="16" t="s">
        <v>147</v>
      </c>
      <c r="D105" s="62">
        <v>876000</v>
      </c>
    </row>
    <row r="106" spans="3:4" ht="23.25">
      <c r="C106" s="16" t="s">
        <v>148</v>
      </c>
      <c r="D106" s="62">
        <v>127000</v>
      </c>
    </row>
    <row r="107" spans="3:4" ht="23.25">
      <c r="C107" s="16" t="s">
        <v>149</v>
      </c>
      <c r="D107" s="62">
        <v>71500</v>
      </c>
    </row>
    <row r="108" spans="3:4" ht="23.25">
      <c r="C108" s="16" t="s">
        <v>125</v>
      </c>
      <c r="D108" s="62">
        <v>130000</v>
      </c>
    </row>
    <row r="109" spans="3:4" ht="23.25">
      <c r="C109" s="16" t="s">
        <v>150</v>
      </c>
      <c r="D109" s="62">
        <v>34500</v>
      </c>
    </row>
    <row r="110" spans="3:4" ht="24" thickBot="1">
      <c r="C110" s="24" t="s">
        <v>8</v>
      </c>
      <c r="D110" s="65">
        <f>SUM(D100:D109)</f>
        <v>4860000</v>
      </c>
    </row>
    <row r="111" spans="3:4" ht="24" thickTop="1">
      <c r="C111" s="24"/>
      <c r="D111" s="66"/>
    </row>
    <row r="131" ht="23.25">
      <c r="A131" s="64" t="s">
        <v>182</v>
      </c>
    </row>
    <row r="132" spans="2:4" ht="23.25">
      <c r="B132" s="64" t="s">
        <v>183</v>
      </c>
      <c r="D132" s="16"/>
    </row>
    <row r="133" spans="2:4" ht="23.25">
      <c r="B133" s="44" t="s">
        <v>63</v>
      </c>
      <c r="D133" s="16"/>
    </row>
    <row r="134" spans="2:4" ht="23.25">
      <c r="B134" s="44"/>
      <c r="C134" s="44" t="s">
        <v>64</v>
      </c>
      <c r="D134" s="16"/>
    </row>
    <row r="135" spans="3:4" ht="23.25">
      <c r="C135" s="16" t="s">
        <v>65</v>
      </c>
      <c r="D135" s="62">
        <v>6500</v>
      </c>
    </row>
    <row r="136" spans="3:4" ht="23.25">
      <c r="C136" s="16" t="s">
        <v>66</v>
      </c>
      <c r="D136" s="62">
        <v>2000</v>
      </c>
    </row>
    <row r="137" spans="3:4" ht="23.25">
      <c r="C137" s="16" t="s">
        <v>67</v>
      </c>
      <c r="D137" s="62">
        <v>5500</v>
      </c>
    </row>
    <row r="138" spans="3:4" ht="24" thickBot="1">
      <c r="C138" s="24" t="s">
        <v>8</v>
      </c>
      <c r="D138" s="65">
        <f>SUM(D132:D137)</f>
        <v>14000</v>
      </c>
    </row>
    <row r="139" ht="24" thickTop="1"/>
    <row r="163" ht="23.25">
      <c r="A163" s="64" t="s">
        <v>182</v>
      </c>
    </row>
    <row r="164" spans="2:4" ht="23.25">
      <c r="B164" s="64" t="s">
        <v>183</v>
      </c>
      <c r="D164" s="16"/>
    </row>
    <row r="165" spans="2:4" ht="23.25">
      <c r="B165" s="44" t="s">
        <v>68</v>
      </c>
      <c r="D165" s="16"/>
    </row>
    <row r="166" spans="2:4" ht="23.25">
      <c r="B166" s="44"/>
      <c r="C166" s="44" t="s">
        <v>69</v>
      </c>
      <c r="D166" s="16"/>
    </row>
    <row r="167" spans="3:4" ht="23.25">
      <c r="C167" s="16" t="s">
        <v>70</v>
      </c>
      <c r="D167" s="62">
        <v>7970</v>
      </c>
    </row>
    <row r="168" spans="3:4" ht="23.25">
      <c r="C168" s="16" t="s">
        <v>71</v>
      </c>
      <c r="D168" s="62">
        <v>14360</v>
      </c>
    </row>
    <row r="169" spans="3:4" ht="23.25">
      <c r="C169" s="16" t="s">
        <v>72</v>
      </c>
      <c r="D169" s="62">
        <v>21000</v>
      </c>
    </row>
    <row r="170" ht="23.25">
      <c r="C170" s="16" t="s">
        <v>73</v>
      </c>
    </row>
    <row r="171" spans="3:4" ht="24" thickBot="1">
      <c r="C171" s="24" t="s">
        <v>8</v>
      </c>
      <c r="D171" s="65">
        <f>SUM(D164:D169)</f>
        <v>43330</v>
      </c>
    </row>
    <row r="172" ht="24" thickTop="1"/>
    <row r="195" ht="23.25">
      <c r="A195" s="64" t="s">
        <v>182</v>
      </c>
    </row>
    <row r="196" spans="2:4" ht="23.25">
      <c r="B196" s="64" t="s">
        <v>183</v>
      </c>
      <c r="D196" s="16"/>
    </row>
    <row r="197" spans="2:4" ht="23.25">
      <c r="B197" s="44" t="s">
        <v>74</v>
      </c>
      <c r="D197" s="16"/>
    </row>
    <row r="198" spans="2:4" ht="23.25">
      <c r="B198" s="44"/>
      <c r="C198" s="44" t="s">
        <v>75</v>
      </c>
      <c r="D198" s="16"/>
    </row>
    <row r="199" spans="3:4" ht="23.25">
      <c r="C199" s="16" t="s">
        <v>70</v>
      </c>
      <c r="D199" s="62">
        <v>11000</v>
      </c>
    </row>
    <row r="200" spans="3:4" ht="23.25">
      <c r="C200" s="16" t="s">
        <v>76</v>
      </c>
      <c r="D200" s="62">
        <v>3900</v>
      </c>
    </row>
    <row r="201" spans="3:4" ht="23.25">
      <c r="C201" s="16" t="s">
        <v>77</v>
      </c>
      <c r="D201" s="62">
        <v>4450</v>
      </c>
    </row>
    <row r="202" spans="3:4" ht="24" thickBot="1">
      <c r="C202" s="24" t="s">
        <v>8</v>
      </c>
      <c r="D202" s="65">
        <f>SUM(D196:D201)</f>
        <v>19350</v>
      </c>
    </row>
    <row r="203" ht="24" thickTop="1"/>
    <row r="227" ht="23.25">
      <c r="A227" s="64" t="s">
        <v>182</v>
      </c>
    </row>
    <row r="228" spans="2:4" ht="23.25">
      <c r="B228" s="64" t="s">
        <v>183</v>
      </c>
      <c r="D228" s="16"/>
    </row>
    <row r="229" spans="2:4" ht="23.25">
      <c r="B229" s="44" t="s">
        <v>78</v>
      </c>
      <c r="D229" s="16"/>
    </row>
    <row r="230" spans="2:4" ht="23.25">
      <c r="B230" s="44"/>
      <c r="C230" s="44" t="s">
        <v>79</v>
      </c>
      <c r="D230" s="16"/>
    </row>
    <row r="231" spans="3:4" ht="23.25">
      <c r="C231" s="16" t="s">
        <v>80</v>
      </c>
      <c r="D231" s="62">
        <v>39490</v>
      </c>
    </row>
    <row r="232" spans="3:4" ht="24" thickBot="1">
      <c r="C232" s="24" t="s">
        <v>8</v>
      </c>
      <c r="D232" s="65">
        <f>SUM(D228:D231)</f>
        <v>39490</v>
      </c>
    </row>
    <row r="233" ht="24" thickTop="1"/>
    <row r="259" ht="23.25">
      <c r="A259" s="64" t="s">
        <v>182</v>
      </c>
    </row>
    <row r="260" spans="2:4" ht="23.25">
      <c r="B260" s="64" t="s">
        <v>183</v>
      </c>
      <c r="D260" s="16"/>
    </row>
    <row r="261" spans="2:4" ht="23.25">
      <c r="B261" s="44" t="s">
        <v>81</v>
      </c>
      <c r="D261" s="16"/>
    </row>
    <row r="262" spans="2:4" ht="23.25">
      <c r="B262" s="44"/>
      <c r="C262" s="44" t="s">
        <v>82</v>
      </c>
      <c r="D262" s="16"/>
    </row>
    <row r="263" spans="3:4" ht="23.25">
      <c r="C263" s="16" t="s">
        <v>83</v>
      </c>
      <c r="D263" s="62">
        <v>9500</v>
      </c>
    </row>
    <row r="264" spans="3:4" ht="24" thickBot="1">
      <c r="C264" s="24" t="s">
        <v>8</v>
      </c>
      <c r="D264" s="65">
        <f>SUM(D260:D263)</f>
        <v>9500</v>
      </c>
    </row>
    <row r="265" ht="24" thickTop="1"/>
    <row r="291" ht="23.25">
      <c r="A291" s="64" t="s">
        <v>182</v>
      </c>
    </row>
    <row r="292" spans="2:4" ht="23.25">
      <c r="B292" s="64" t="s">
        <v>183</v>
      </c>
      <c r="D292" s="16"/>
    </row>
    <row r="293" spans="2:4" ht="23.25">
      <c r="B293" s="44" t="s">
        <v>84</v>
      </c>
      <c r="D293" s="16"/>
    </row>
    <row r="294" spans="2:4" ht="23.25">
      <c r="B294" s="44"/>
      <c r="C294" s="44" t="s">
        <v>7</v>
      </c>
      <c r="D294" s="16"/>
    </row>
    <row r="295" spans="3:4" ht="23.25">
      <c r="C295" s="16" t="s">
        <v>85</v>
      </c>
      <c r="D295" s="62">
        <v>613000</v>
      </c>
    </row>
    <row r="296" spans="3:4" ht="23.25">
      <c r="C296" s="16" t="s">
        <v>86</v>
      </c>
      <c r="D296" s="62">
        <v>435000</v>
      </c>
    </row>
    <row r="297" spans="3:4" ht="23.25">
      <c r="C297" s="16" t="s">
        <v>87</v>
      </c>
      <c r="D297" s="62">
        <v>44000</v>
      </c>
    </row>
    <row r="298" spans="3:4" ht="23.25">
      <c r="C298" s="16" t="s">
        <v>88</v>
      </c>
      <c r="D298" s="62">
        <v>250000</v>
      </c>
    </row>
    <row r="299" spans="3:4" ht="24" thickBot="1">
      <c r="C299" s="24" t="s">
        <v>8</v>
      </c>
      <c r="D299" s="65">
        <f>SUM(D292:D298)</f>
        <v>1342000</v>
      </c>
    </row>
    <row r="300" ht="24" thickTop="1"/>
    <row r="323" ht="23.25">
      <c r="A323" s="64" t="s">
        <v>182</v>
      </c>
    </row>
    <row r="324" spans="2:4" ht="23.25">
      <c r="B324" s="44" t="s">
        <v>89</v>
      </c>
      <c r="D324" s="16"/>
    </row>
    <row r="325" spans="3:4" ht="23.25">
      <c r="C325" s="16" t="s">
        <v>90</v>
      </c>
      <c r="D325" s="62">
        <v>3413000</v>
      </c>
    </row>
    <row r="326" ht="23.25">
      <c r="C326" s="16" t="s">
        <v>91</v>
      </c>
    </row>
    <row r="327" spans="3:4" ht="23.25">
      <c r="C327" s="16" t="s">
        <v>92</v>
      </c>
      <c r="D327" s="62">
        <v>228000</v>
      </c>
    </row>
    <row r="328" ht="23.25">
      <c r="C328" s="16" t="s">
        <v>93</v>
      </c>
    </row>
    <row r="329" spans="3:4" ht="23.25">
      <c r="C329" s="16" t="s">
        <v>94</v>
      </c>
      <c r="D329" s="62">
        <v>20424</v>
      </c>
    </row>
    <row r="330" spans="3:4" ht="23.25">
      <c r="C330" s="16" t="s">
        <v>95</v>
      </c>
      <c r="D330" s="62">
        <v>408480</v>
      </c>
    </row>
    <row r="331" ht="23.25">
      <c r="C331" s="16" t="s">
        <v>96</v>
      </c>
    </row>
    <row r="332" spans="3:4" ht="23.25">
      <c r="C332" s="16" t="s">
        <v>97</v>
      </c>
      <c r="D332" s="62">
        <v>60000</v>
      </c>
    </row>
    <row r="333" spans="3:4" ht="23.25">
      <c r="C333" s="16" t="s">
        <v>98</v>
      </c>
      <c r="D333" s="62">
        <v>24000</v>
      </c>
    </row>
    <row r="334" spans="3:4" ht="24" thickBot="1">
      <c r="C334" s="24" t="s">
        <v>8</v>
      </c>
      <c r="D334" s="65">
        <f>SUM(D324:D333)</f>
        <v>4153904</v>
      </c>
    </row>
    <row r="335" ht="24" thickTop="1"/>
    <row r="355" ht="23.25">
      <c r="C355" s="44" t="s">
        <v>101</v>
      </c>
    </row>
    <row r="356" spans="2:4" ht="23.25">
      <c r="B356" s="44" t="s">
        <v>185</v>
      </c>
      <c r="D356" s="16"/>
    </row>
    <row r="357" spans="3:4" ht="23.25">
      <c r="C357" s="16" t="s">
        <v>99</v>
      </c>
      <c r="D357" s="62">
        <v>5572180</v>
      </c>
    </row>
    <row r="358" spans="3:4" ht="23.25">
      <c r="C358" s="16" t="s">
        <v>100</v>
      </c>
      <c r="D358" s="62">
        <v>145640</v>
      </c>
    </row>
    <row r="359" spans="3:4" ht="24" thickBot="1">
      <c r="C359" s="24" t="s">
        <v>8</v>
      </c>
      <c r="D359" s="63">
        <f>SUM(D357:D358)</f>
        <v>5717820</v>
      </c>
    </row>
    <row r="360" ht="20.25" customHeight="1" thickTop="1"/>
    <row r="361" spans="2:4" ht="23.25">
      <c r="B361" s="44" t="s">
        <v>186</v>
      </c>
      <c r="D361" s="16"/>
    </row>
    <row r="362" spans="3:4" ht="23.25">
      <c r="C362" s="16" t="s">
        <v>99</v>
      </c>
      <c r="D362" s="62">
        <v>3068555</v>
      </c>
    </row>
    <row r="363" spans="3:4" ht="23.25">
      <c r="C363" s="16" t="s">
        <v>100</v>
      </c>
      <c r="D363" s="62">
        <v>357390</v>
      </c>
    </row>
    <row r="364" spans="3:4" ht="24" thickBot="1">
      <c r="C364" s="24" t="s">
        <v>8</v>
      </c>
      <c r="D364" s="63">
        <f>SUM(D362:D363)</f>
        <v>3425945</v>
      </c>
    </row>
    <row r="365" ht="20.25" customHeight="1" thickTop="1"/>
    <row r="366" spans="2:4" ht="23.25">
      <c r="B366" s="44" t="s">
        <v>187</v>
      </c>
      <c r="D366" s="16"/>
    </row>
    <row r="367" spans="3:4" ht="23.25">
      <c r="C367" s="16" t="s">
        <v>99</v>
      </c>
      <c r="D367" s="62">
        <v>2366968.47</v>
      </c>
    </row>
    <row r="368" spans="3:4" ht="23.25">
      <c r="C368" s="16" t="s">
        <v>100</v>
      </c>
      <c r="D368" s="62">
        <v>102500</v>
      </c>
    </row>
    <row r="369" spans="3:4" ht="23.25">
      <c r="C369" s="16" t="s">
        <v>106</v>
      </c>
      <c r="D369" s="62">
        <v>5500</v>
      </c>
    </row>
    <row r="370" spans="3:4" ht="24" thickBot="1">
      <c r="C370" s="24" t="s">
        <v>8</v>
      </c>
      <c r="D370" s="63">
        <f>SUM(D367:D369)</f>
        <v>2474968.47</v>
      </c>
    </row>
    <row r="371" ht="20.25" customHeight="1" thickTop="1"/>
    <row r="372" spans="2:4" ht="23.25">
      <c r="B372" s="44" t="s">
        <v>188</v>
      </c>
      <c r="D372" s="16"/>
    </row>
    <row r="373" spans="3:4" ht="23.25">
      <c r="C373" s="16" t="s">
        <v>99</v>
      </c>
      <c r="D373" s="62">
        <v>2032112.5</v>
      </c>
    </row>
    <row r="374" spans="3:4" ht="23.25">
      <c r="C374" s="16" t="s">
        <v>100</v>
      </c>
      <c r="D374" s="62">
        <v>44400</v>
      </c>
    </row>
    <row r="375" spans="3:4" ht="24" thickBot="1">
      <c r="C375" s="24" t="s">
        <v>8</v>
      </c>
      <c r="D375" s="63">
        <f>SUM(D373:D374)</f>
        <v>2076512.5</v>
      </c>
    </row>
    <row r="376" ht="20.25" customHeight="1" thickTop="1"/>
    <row r="377" spans="2:4" ht="23.25">
      <c r="B377" s="44" t="s">
        <v>189</v>
      </c>
      <c r="D377" s="16"/>
    </row>
    <row r="378" spans="3:4" ht="23.25">
      <c r="C378" s="16" t="s">
        <v>99</v>
      </c>
      <c r="D378" s="62">
        <v>2359377.92</v>
      </c>
    </row>
    <row r="379" spans="3:4" ht="23.25">
      <c r="C379" s="16" t="s">
        <v>100</v>
      </c>
      <c r="D379" s="62">
        <v>5180721</v>
      </c>
    </row>
    <row r="380" spans="3:4" ht="23.25">
      <c r="C380" s="16" t="s">
        <v>106</v>
      </c>
      <c r="D380" s="62">
        <v>148625</v>
      </c>
    </row>
    <row r="381" spans="3:4" ht="24" thickBot="1">
      <c r="C381" s="24" t="s">
        <v>8</v>
      </c>
      <c r="D381" s="63">
        <f>SUM(D378:D380)</f>
        <v>7688723.92</v>
      </c>
    </row>
    <row r="382" ht="20.25" customHeight="1" thickTop="1"/>
    <row r="383" spans="2:4" ht="23.25">
      <c r="B383" s="44" t="s">
        <v>190</v>
      </c>
      <c r="D383" s="16"/>
    </row>
    <row r="384" spans="3:4" ht="23.25">
      <c r="C384" s="16" t="s">
        <v>99</v>
      </c>
      <c r="D384" s="62">
        <v>3437786</v>
      </c>
    </row>
    <row r="385" spans="3:4" ht="23.25">
      <c r="C385" s="16" t="s">
        <v>100</v>
      </c>
      <c r="D385" s="62">
        <v>8674000</v>
      </c>
    </row>
    <row r="386" spans="3:4" ht="24" thickBot="1">
      <c r="C386" s="24" t="s">
        <v>8</v>
      </c>
      <c r="D386" s="63">
        <f>SUM(D384:D385)</f>
        <v>12111786</v>
      </c>
    </row>
    <row r="387" ht="24" thickTop="1"/>
  </sheetData>
  <sheetProtection/>
  <printOptions/>
  <pageMargins left="1.2598425196850394" right="0.984251968503937" top="0.984251968503937" bottom="0.6692913385826772" header="0.511811023622047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21.75"/>
  <cols>
    <col min="1" max="1" width="36.8515625" style="16" customWidth="1"/>
    <col min="2" max="2" width="25.57421875" style="16" customWidth="1"/>
    <col min="3" max="3" width="21.7109375" style="16" customWidth="1"/>
    <col min="4" max="4" width="20.421875" style="16" customWidth="1"/>
    <col min="5" max="16384" width="9.140625" style="16" customWidth="1"/>
  </cols>
  <sheetData>
    <row r="1" spans="1:4" ht="23.25">
      <c r="A1" s="91" t="s">
        <v>35</v>
      </c>
      <c r="B1" s="91"/>
      <c r="C1" s="91"/>
      <c r="D1" s="91"/>
    </row>
    <row r="2" spans="1:4" ht="23.25">
      <c r="A2" s="89" t="s">
        <v>0</v>
      </c>
      <c r="B2" s="89"/>
      <c r="C2" s="89"/>
      <c r="D2" s="89"/>
    </row>
    <row r="3" spans="1:4" ht="23.25">
      <c r="A3" s="89" t="s">
        <v>52</v>
      </c>
      <c r="B3" s="89"/>
      <c r="C3" s="89"/>
      <c r="D3" s="89"/>
    </row>
    <row r="4" spans="1:4" ht="23.25">
      <c r="A4" s="89" t="s">
        <v>258</v>
      </c>
      <c r="B4" s="89"/>
      <c r="C4" s="89"/>
      <c r="D4" s="89"/>
    </row>
    <row r="5" spans="1:4" ht="12.75" customHeight="1">
      <c r="A5" s="24"/>
      <c r="B5" s="24"/>
      <c r="C5" s="24"/>
      <c r="D5" s="24"/>
    </row>
    <row r="6" spans="1:4" s="17" customFormat="1" ht="23.25">
      <c r="A6" s="29" t="s">
        <v>36</v>
      </c>
      <c r="B6" s="29" t="s">
        <v>37</v>
      </c>
      <c r="C6" s="29" t="s">
        <v>38</v>
      </c>
      <c r="D6" s="29" t="s">
        <v>39</v>
      </c>
    </row>
    <row r="7" spans="1:4" ht="23.25">
      <c r="A7" s="25" t="s">
        <v>177</v>
      </c>
      <c r="B7" s="30" t="s">
        <v>174</v>
      </c>
      <c r="C7" s="39">
        <v>3871400</v>
      </c>
      <c r="D7" s="30" t="s">
        <v>176</v>
      </c>
    </row>
    <row r="8" spans="1:4" ht="23.25">
      <c r="A8" s="25" t="s">
        <v>178</v>
      </c>
      <c r="B8" s="30" t="s">
        <v>175</v>
      </c>
      <c r="C8" s="25"/>
      <c r="D8" s="25"/>
    </row>
    <row r="9" spans="1:4" ht="23.25">
      <c r="A9" s="25" t="s">
        <v>179</v>
      </c>
      <c r="B9" s="25"/>
      <c r="C9" s="41"/>
      <c r="D9" s="25"/>
    </row>
    <row r="10" spans="1:4" ht="23.25">
      <c r="A10" s="25"/>
      <c r="B10" s="25"/>
      <c r="C10" s="25"/>
      <c r="D10" s="25"/>
    </row>
    <row r="11" spans="1:4" ht="23.25">
      <c r="A11" s="25"/>
      <c r="B11" s="25"/>
      <c r="C11" s="25"/>
      <c r="D11" s="25"/>
    </row>
    <row r="12" spans="1:4" ht="23.25">
      <c r="A12" s="25"/>
      <c r="B12" s="25"/>
      <c r="C12" s="25"/>
      <c r="D12" s="25"/>
    </row>
    <row r="13" spans="1:4" ht="23.25">
      <c r="A13" s="28" t="s">
        <v>40</v>
      </c>
      <c r="B13" s="27"/>
      <c r="C13" s="40">
        <f>SUM(C7:C12)</f>
        <v>3871400</v>
      </c>
      <c r="D13" s="27"/>
    </row>
    <row r="14" spans="1:4" ht="23.25">
      <c r="A14" s="51"/>
      <c r="B14" s="52"/>
      <c r="C14" s="53"/>
      <c r="D14" s="52"/>
    </row>
    <row r="15" spans="1:4" ht="23.25">
      <c r="A15" s="51"/>
      <c r="B15" s="52"/>
      <c r="C15" s="53"/>
      <c r="D15" s="52"/>
    </row>
    <row r="18" s="1" customFormat="1" ht="24">
      <c r="D18" s="2"/>
    </row>
    <row r="19" spans="1:4" s="1" customFormat="1" ht="24">
      <c r="A19" s="4" t="s">
        <v>170</v>
      </c>
      <c r="B19" s="4" t="s">
        <v>166</v>
      </c>
      <c r="C19" s="90" t="s">
        <v>154</v>
      </c>
      <c r="D19" s="90"/>
    </row>
    <row r="20" spans="1:4" s="1" customFormat="1" ht="24">
      <c r="A20" s="4" t="s">
        <v>169</v>
      </c>
      <c r="B20" s="4" t="s">
        <v>167</v>
      </c>
      <c r="C20" s="90" t="s">
        <v>162</v>
      </c>
      <c r="D20" s="90"/>
    </row>
    <row r="21" spans="1:4" s="1" customFormat="1" ht="24">
      <c r="A21" s="1" t="s">
        <v>180</v>
      </c>
      <c r="C21" s="90" t="s">
        <v>152</v>
      </c>
      <c r="D21" s="90"/>
    </row>
    <row r="22" s="1" customFormat="1" ht="24">
      <c r="D22" s="2"/>
    </row>
  </sheetData>
  <sheetProtection/>
  <mergeCells count="7">
    <mergeCell ref="C21:D21"/>
    <mergeCell ref="A1:D1"/>
    <mergeCell ref="A2:D2"/>
    <mergeCell ref="A3:D3"/>
    <mergeCell ref="A4:D4"/>
    <mergeCell ref="C19:D19"/>
    <mergeCell ref="C20:D20"/>
  </mergeCells>
  <printOptions/>
  <pageMargins left="0.4724409448818898" right="0.1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21.75"/>
  <cols>
    <col min="1" max="1" width="2.140625" style="16" customWidth="1"/>
    <col min="2" max="2" width="38.421875" style="16" customWidth="1"/>
    <col min="3" max="4" width="14.57421875" style="62" customWidth="1"/>
    <col min="5" max="5" width="11.140625" style="62" customWidth="1"/>
    <col min="6" max="6" width="13.421875" style="62" customWidth="1"/>
    <col min="7" max="7" width="16.28125" style="16" customWidth="1"/>
    <col min="8" max="16384" width="9.140625" style="16" customWidth="1"/>
  </cols>
  <sheetData>
    <row r="1" spans="2:7" ht="23.25">
      <c r="B1" s="89" t="s">
        <v>0</v>
      </c>
      <c r="C1" s="89"/>
      <c r="D1" s="89"/>
      <c r="E1" s="89"/>
      <c r="F1" s="89"/>
      <c r="G1" s="89"/>
    </row>
    <row r="2" spans="2:7" ht="23.25">
      <c r="B2" s="89" t="s">
        <v>9</v>
      </c>
      <c r="C2" s="89"/>
      <c r="D2" s="89"/>
      <c r="E2" s="89"/>
      <c r="F2" s="89"/>
      <c r="G2" s="89"/>
    </row>
    <row r="3" spans="2:7" ht="23.25">
      <c r="B3" s="89" t="s">
        <v>199</v>
      </c>
      <c r="C3" s="89"/>
      <c r="D3" s="89"/>
      <c r="E3" s="89"/>
      <c r="F3" s="89"/>
      <c r="G3" s="89"/>
    </row>
    <row r="4" spans="2:7" ht="23.25">
      <c r="B4" s="103" t="s">
        <v>157</v>
      </c>
      <c r="C4" s="103"/>
      <c r="D4" s="103"/>
      <c r="E4" s="103"/>
      <c r="F4" s="103"/>
      <c r="G4" s="103"/>
    </row>
    <row r="5" spans="1:7" s="24" customFormat="1" ht="23.25">
      <c r="A5" s="98" t="s">
        <v>10</v>
      </c>
      <c r="B5" s="99"/>
      <c r="C5" s="102" t="s">
        <v>11</v>
      </c>
      <c r="D5" s="93"/>
      <c r="E5" s="92" t="s">
        <v>14</v>
      </c>
      <c r="F5" s="92" t="s">
        <v>15</v>
      </c>
      <c r="G5" s="93" t="s">
        <v>16</v>
      </c>
    </row>
    <row r="6" spans="1:7" s="24" customFormat="1" ht="23.25">
      <c r="A6" s="100"/>
      <c r="B6" s="101"/>
      <c r="C6" s="68" t="s">
        <v>12</v>
      </c>
      <c r="D6" s="67" t="s">
        <v>13</v>
      </c>
      <c r="E6" s="92"/>
      <c r="F6" s="92"/>
      <c r="G6" s="93"/>
    </row>
    <row r="7" spans="1:7" ht="23.25">
      <c r="A7" s="96" t="s">
        <v>34</v>
      </c>
      <c r="B7" s="97"/>
      <c r="C7" s="69"/>
      <c r="D7" s="70"/>
      <c r="E7" s="70"/>
      <c r="F7" s="70"/>
      <c r="G7" s="71"/>
    </row>
    <row r="8" spans="1:7" ht="23.25">
      <c r="A8" s="72" t="s">
        <v>191</v>
      </c>
      <c r="B8" s="73"/>
      <c r="C8" s="74"/>
      <c r="D8" s="41"/>
      <c r="E8" s="41"/>
      <c r="F8" s="41"/>
      <c r="G8" s="75"/>
    </row>
    <row r="9" spans="1:7" ht="23.25">
      <c r="A9" s="76"/>
      <c r="B9" s="73" t="s">
        <v>122</v>
      </c>
      <c r="C9" s="74">
        <v>25000</v>
      </c>
      <c r="D9" s="41"/>
      <c r="E9" s="41"/>
      <c r="F9" s="41">
        <f>C9-E9</f>
        <v>25000</v>
      </c>
      <c r="G9" s="77"/>
    </row>
    <row r="10" spans="1:7" ht="23.25">
      <c r="A10" s="76"/>
      <c r="B10" s="73" t="s">
        <v>200</v>
      </c>
      <c r="C10" s="74">
        <v>101441.98</v>
      </c>
      <c r="D10" s="41"/>
      <c r="E10" s="41"/>
      <c r="F10" s="41">
        <f>C10-E10</f>
        <v>101441.98</v>
      </c>
      <c r="G10" s="75"/>
    </row>
    <row r="11" spans="1:7" ht="23.25">
      <c r="A11" s="76" t="s">
        <v>201</v>
      </c>
      <c r="B11" s="73"/>
      <c r="C11" s="74"/>
      <c r="D11" s="41"/>
      <c r="E11" s="41"/>
      <c r="F11" s="41"/>
      <c r="G11" s="75"/>
    </row>
    <row r="12" spans="1:7" ht="23.25">
      <c r="A12" s="76"/>
      <c r="B12" s="73" t="s">
        <v>202</v>
      </c>
      <c r="C12" s="74">
        <v>5000</v>
      </c>
      <c r="D12" s="41"/>
      <c r="E12" s="41"/>
      <c r="F12" s="41">
        <f>C12-E12</f>
        <v>5000</v>
      </c>
      <c r="G12" s="75"/>
    </row>
    <row r="13" spans="1:7" ht="23.25">
      <c r="A13" s="76"/>
      <c r="B13" s="73" t="s">
        <v>203</v>
      </c>
      <c r="C13" s="74"/>
      <c r="D13" s="41"/>
      <c r="E13" s="41"/>
      <c r="F13" s="41"/>
      <c r="G13" s="75"/>
    </row>
    <row r="14" spans="1:7" ht="23.25">
      <c r="A14" s="76"/>
      <c r="B14" s="73"/>
      <c r="C14" s="74"/>
      <c r="D14" s="41"/>
      <c r="E14" s="41"/>
      <c r="F14" s="41"/>
      <c r="G14" s="75"/>
    </row>
    <row r="15" spans="1:7" ht="23.25">
      <c r="A15" s="104" t="s">
        <v>158</v>
      </c>
      <c r="B15" s="105"/>
      <c r="C15" s="74"/>
      <c r="D15" s="41"/>
      <c r="E15" s="41"/>
      <c r="F15" s="41"/>
      <c r="G15" s="75"/>
    </row>
    <row r="16" spans="1:7" ht="23.25">
      <c r="A16" s="76" t="s">
        <v>192</v>
      </c>
      <c r="B16" s="73"/>
      <c r="C16" s="74"/>
      <c r="D16" s="41"/>
      <c r="E16" s="41"/>
      <c r="F16" s="41"/>
      <c r="G16" s="75"/>
    </row>
    <row r="17" spans="1:7" ht="23.25">
      <c r="A17" s="76"/>
      <c r="B17" s="73" t="s">
        <v>123</v>
      </c>
      <c r="C17" s="74">
        <v>169000</v>
      </c>
      <c r="D17" s="41">
        <v>0</v>
      </c>
      <c r="E17" s="41"/>
      <c r="F17" s="41">
        <v>169000</v>
      </c>
      <c r="G17" s="75"/>
    </row>
    <row r="18" spans="1:7" ht="23.25">
      <c r="A18" s="76"/>
      <c r="B18" s="73"/>
      <c r="C18" s="74"/>
      <c r="D18" s="41"/>
      <c r="E18" s="41"/>
      <c r="F18" s="41"/>
      <c r="G18" s="75"/>
    </row>
    <row r="19" spans="1:7" ht="23.25">
      <c r="A19" s="104" t="s">
        <v>124</v>
      </c>
      <c r="B19" s="105"/>
      <c r="C19" s="74"/>
      <c r="D19" s="41"/>
      <c r="E19" s="41"/>
      <c r="F19" s="41"/>
      <c r="G19" s="75"/>
    </row>
    <row r="20" spans="1:7" ht="23.25">
      <c r="A20" s="76"/>
      <c r="B20" s="73" t="s">
        <v>204</v>
      </c>
      <c r="C20" s="74">
        <v>867000</v>
      </c>
      <c r="D20" s="41"/>
      <c r="E20" s="41"/>
      <c r="F20" s="41">
        <v>867000</v>
      </c>
      <c r="G20" s="75"/>
    </row>
    <row r="21" spans="1:7" ht="23.25">
      <c r="A21" s="76"/>
      <c r="B21" s="73" t="s">
        <v>208</v>
      </c>
      <c r="C21" s="74"/>
      <c r="D21" s="41">
        <v>1023000</v>
      </c>
      <c r="E21" s="41"/>
      <c r="F21" s="41">
        <v>1023000</v>
      </c>
      <c r="G21" s="82" t="s">
        <v>210</v>
      </c>
    </row>
    <row r="22" spans="1:7" ht="23.25">
      <c r="A22" s="76"/>
      <c r="B22" s="73" t="s">
        <v>209</v>
      </c>
      <c r="C22" s="74"/>
      <c r="D22" s="41"/>
      <c r="E22" s="41"/>
      <c r="F22" s="41"/>
      <c r="G22" s="82" t="s">
        <v>211</v>
      </c>
    </row>
    <row r="23" spans="1:7" ht="23.25">
      <c r="A23" s="76"/>
      <c r="B23" s="73"/>
      <c r="C23" s="74"/>
      <c r="D23" s="41"/>
      <c r="E23" s="41"/>
      <c r="F23" s="41"/>
      <c r="G23" s="82" t="s">
        <v>212</v>
      </c>
    </row>
    <row r="24" spans="1:7" ht="23.25">
      <c r="A24" s="76"/>
      <c r="B24" s="73"/>
      <c r="C24" s="74"/>
      <c r="D24" s="41"/>
      <c r="E24" s="41"/>
      <c r="F24" s="41"/>
      <c r="G24" s="82" t="s">
        <v>213</v>
      </c>
    </row>
    <row r="25" spans="1:7" ht="23.25">
      <c r="A25" s="76"/>
      <c r="B25" s="73" t="s">
        <v>205</v>
      </c>
      <c r="C25" s="74"/>
      <c r="D25" s="41">
        <v>186000</v>
      </c>
      <c r="E25" s="41"/>
      <c r="F25" s="41">
        <v>186000</v>
      </c>
      <c r="G25" s="82" t="s">
        <v>210</v>
      </c>
    </row>
    <row r="26" spans="1:7" ht="23.25">
      <c r="A26" s="76"/>
      <c r="B26" s="73"/>
      <c r="C26" s="74"/>
      <c r="D26" s="41"/>
      <c r="E26" s="41"/>
      <c r="F26" s="41"/>
      <c r="G26" s="82" t="s">
        <v>211</v>
      </c>
    </row>
    <row r="27" spans="1:7" ht="23.25">
      <c r="A27" s="76"/>
      <c r="B27" s="73"/>
      <c r="C27" s="74"/>
      <c r="D27" s="41"/>
      <c r="E27" s="41"/>
      <c r="F27" s="41"/>
      <c r="G27" s="82" t="s">
        <v>214</v>
      </c>
    </row>
    <row r="28" spans="1:7" ht="23.25">
      <c r="A28" s="76"/>
      <c r="B28" s="73"/>
      <c r="C28" s="74"/>
      <c r="D28" s="41"/>
      <c r="E28" s="41"/>
      <c r="F28" s="41"/>
      <c r="G28" s="82" t="s">
        <v>215</v>
      </c>
    </row>
    <row r="29" spans="1:7" ht="23.25">
      <c r="A29" s="76"/>
      <c r="B29" s="73"/>
      <c r="C29" s="74"/>
      <c r="D29" s="41"/>
      <c r="E29" s="41"/>
      <c r="F29" s="41"/>
      <c r="G29" s="75"/>
    </row>
    <row r="30" spans="1:7" ht="23.25">
      <c r="A30" s="76"/>
      <c r="B30" s="73" t="s">
        <v>206</v>
      </c>
      <c r="C30" s="74"/>
      <c r="D30" s="41">
        <v>127000</v>
      </c>
      <c r="E30" s="41"/>
      <c r="F30" s="41">
        <v>127000</v>
      </c>
      <c r="G30" s="75"/>
    </row>
    <row r="31" spans="1:7" ht="23.25">
      <c r="A31" s="76"/>
      <c r="B31" s="73" t="s">
        <v>207</v>
      </c>
      <c r="C31" s="74"/>
      <c r="D31" s="41"/>
      <c r="E31" s="41"/>
      <c r="F31" s="41"/>
      <c r="G31" s="75"/>
    </row>
    <row r="32" spans="1:7" ht="23.25">
      <c r="A32" s="76"/>
      <c r="B32" s="73"/>
      <c r="C32" s="74"/>
      <c r="D32" s="41"/>
      <c r="E32" s="41"/>
      <c r="F32" s="41"/>
      <c r="G32" s="75"/>
    </row>
    <row r="33" spans="1:7" ht="23.25">
      <c r="A33" s="76"/>
      <c r="B33" s="73"/>
      <c r="C33" s="74"/>
      <c r="D33" s="41"/>
      <c r="E33" s="41"/>
      <c r="F33" s="41"/>
      <c r="G33" s="75"/>
    </row>
    <row r="34" spans="1:7" ht="23.25">
      <c r="A34" s="76"/>
      <c r="B34" s="73"/>
      <c r="C34" s="74"/>
      <c r="D34" s="41"/>
      <c r="E34" s="41"/>
      <c r="F34" s="41"/>
      <c r="G34" s="75"/>
    </row>
    <row r="35" spans="1:7" ht="23.25">
      <c r="A35" s="76"/>
      <c r="B35" s="73"/>
      <c r="C35" s="74"/>
      <c r="D35" s="41"/>
      <c r="E35" s="41"/>
      <c r="F35" s="41"/>
      <c r="G35" s="75"/>
    </row>
    <row r="36" spans="1:7" ht="24" thickBot="1">
      <c r="A36" s="94" t="s">
        <v>8</v>
      </c>
      <c r="B36" s="95"/>
      <c r="C36" s="78">
        <f>SUM(C7:C35)</f>
        <v>1167441.98</v>
      </c>
      <c r="D36" s="78">
        <f>SUM(D7:D35)</f>
        <v>1336000</v>
      </c>
      <c r="E36" s="78">
        <f>SUM(E7:E35)</f>
        <v>0</v>
      </c>
      <c r="F36" s="78">
        <f>SUM(F7:F35)</f>
        <v>2503441.98</v>
      </c>
      <c r="G36" s="78">
        <f>SUM(G7:G35)</f>
        <v>0</v>
      </c>
    </row>
    <row r="37" ht="24" thickTop="1"/>
  </sheetData>
  <sheetProtection/>
  <mergeCells count="13">
    <mergeCell ref="A36:B36"/>
    <mergeCell ref="A7:B7"/>
    <mergeCell ref="A5:B6"/>
    <mergeCell ref="C5:D5"/>
    <mergeCell ref="B4:G4"/>
    <mergeCell ref="A19:B19"/>
    <mergeCell ref="A15:B15"/>
    <mergeCell ref="B1:G1"/>
    <mergeCell ref="B2:G2"/>
    <mergeCell ref="B3:G3"/>
    <mergeCell ref="E5:E6"/>
    <mergeCell ref="F5:F6"/>
    <mergeCell ref="G5:G6"/>
  </mergeCells>
  <printOptions/>
  <pageMargins left="0" right="0" top="0.2755905511811024" bottom="0.2755905511811024" header="0.15748031496062992" footer="0.2362204724409449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21.75"/>
  <cols>
    <col min="1" max="1" width="5.00390625" style="16" customWidth="1"/>
    <col min="2" max="2" width="61.8515625" style="16" customWidth="1"/>
    <col min="3" max="3" width="14.7109375" style="62" customWidth="1"/>
    <col min="4" max="4" width="8.421875" style="62" customWidth="1"/>
    <col min="5" max="5" width="15.421875" style="62" customWidth="1"/>
    <col min="6" max="16384" width="9.140625" style="16" customWidth="1"/>
  </cols>
  <sheetData>
    <row r="1" ht="23.25">
      <c r="E1" s="62" t="s">
        <v>105</v>
      </c>
    </row>
    <row r="2" spans="1:5" ht="26.25">
      <c r="A2" s="106" t="s">
        <v>0</v>
      </c>
      <c r="B2" s="106"/>
      <c r="C2" s="106"/>
      <c r="D2" s="106"/>
      <c r="E2" s="106"/>
    </row>
    <row r="3" spans="1:5" ht="26.25">
      <c r="A3" s="106" t="s">
        <v>17</v>
      </c>
      <c r="B3" s="106"/>
      <c r="C3" s="106"/>
      <c r="D3" s="106"/>
      <c r="E3" s="106"/>
    </row>
    <row r="4" spans="1:5" ht="26.25">
      <c r="A4" s="106" t="s">
        <v>258</v>
      </c>
      <c r="B4" s="106"/>
      <c r="C4" s="106"/>
      <c r="D4" s="106"/>
      <c r="E4" s="106"/>
    </row>
    <row r="5" spans="1:5" ht="23.25">
      <c r="A5" s="16" t="s">
        <v>193</v>
      </c>
      <c r="E5" s="62">
        <v>17645043.94</v>
      </c>
    </row>
    <row r="6" spans="1:3" ht="23.25">
      <c r="A6" s="79"/>
      <c r="B6" s="16" t="s">
        <v>18</v>
      </c>
      <c r="C6" s="62">
        <v>1446660.68</v>
      </c>
    </row>
    <row r="7" spans="1:4" ht="23.25">
      <c r="A7" s="79" t="s">
        <v>19</v>
      </c>
      <c r="B7" s="16" t="s">
        <v>155</v>
      </c>
      <c r="C7" s="80">
        <v>361665.17</v>
      </c>
      <c r="D7" s="66"/>
    </row>
    <row r="8" spans="1:3" ht="23.25">
      <c r="A8" s="79" t="s">
        <v>20</v>
      </c>
      <c r="B8" s="16" t="s">
        <v>156</v>
      </c>
      <c r="C8" s="66">
        <f>C6-C7</f>
        <v>1084995.51</v>
      </c>
    </row>
    <row r="9" spans="1:3" ht="23.25">
      <c r="A9" s="79"/>
      <c r="B9" s="16" t="s">
        <v>46</v>
      </c>
      <c r="C9" s="66">
        <v>1856511.17</v>
      </c>
    </row>
    <row r="10" spans="1:5" ht="23.25">
      <c r="A10" s="79"/>
      <c r="B10" s="16" t="s">
        <v>51</v>
      </c>
      <c r="C10" s="66">
        <v>5982.96</v>
      </c>
      <c r="E10" s="66"/>
    </row>
    <row r="11" spans="1:5" ht="23.25">
      <c r="A11" s="79"/>
      <c r="B11" s="16" t="s">
        <v>9</v>
      </c>
      <c r="C11" s="80">
        <v>28400</v>
      </c>
      <c r="E11" s="66">
        <f>C6-C7+C9+C10+C11</f>
        <v>2975889.6399999997</v>
      </c>
    </row>
    <row r="12" spans="1:5" ht="23.25">
      <c r="A12" s="79"/>
      <c r="C12" s="66"/>
      <c r="D12" s="66"/>
      <c r="E12" s="81"/>
    </row>
    <row r="13" spans="1:5" ht="23.25">
      <c r="A13" s="79" t="s">
        <v>19</v>
      </c>
      <c r="B13" s="16" t="s">
        <v>53</v>
      </c>
      <c r="C13" s="66"/>
      <c r="D13" s="66"/>
      <c r="E13" s="80">
        <v>4084404</v>
      </c>
    </row>
    <row r="14" spans="2:5" ht="24" thickBot="1">
      <c r="B14" s="16" t="s">
        <v>194</v>
      </c>
      <c r="E14" s="65">
        <f>SUM(E5+E11-E13)</f>
        <v>16536529.580000002</v>
      </c>
    </row>
    <row r="15" ht="24" thickTop="1">
      <c r="E15" s="66"/>
    </row>
    <row r="16" ht="23.25">
      <c r="B16" s="16" t="s">
        <v>195</v>
      </c>
    </row>
    <row r="17" spans="2:5" ht="23.25">
      <c r="B17" s="16" t="s">
        <v>21</v>
      </c>
      <c r="E17" s="62">
        <v>4419806.91</v>
      </c>
    </row>
    <row r="18" spans="2:5" ht="23.25">
      <c r="B18" s="16" t="s">
        <v>151</v>
      </c>
      <c r="E18" s="62">
        <v>31096.35</v>
      </c>
    </row>
    <row r="19" spans="2:5" ht="23.25">
      <c r="B19" s="16" t="s">
        <v>196</v>
      </c>
      <c r="E19" s="66">
        <v>12085626.32</v>
      </c>
    </row>
    <row r="20" ht="24" thickBot="1">
      <c r="E20" s="65">
        <f>SUM(E17:E19)</f>
        <v>16536529.58</v>
      </c>
    </row>
    <row r="21" ht="24" thickTop="1">
      <c r="A21" s="79"/>
    </row>
    <row r="22" ht="23.25">
      <c r="B22" s="44" t="s">
        <v>197</v>
      </c>
    </row>
    <row r="23" ht="23.25">
      <c r="B23" s="16" t="s">
        <v>198</v>
      </c>
    </row>
  </sheetData>
  <sheetProtection/>
  <mergeCells count="3">
    <mergeCell ref="A2:E2"/>
    <mergeCell ref="A3:E3"/>
    <mergeCell ref="A4:E4"/>
  </mergeCells>
  <printOptions/>
  <pageMargins left="0.36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90" zoomScaleSheetLayoutView="90" zoomScalePageLayoutView="0" workbookViewId="0" topLeftCell="A1">
      <selection activeCell="C15" sqref="C15"/>
    </sheetView>
  </sheetViews>
  <sheetFormatPr defaultColWidth="9.140625" defaultRowHeight="21.75"/>
  <cols>
    <col min="1" max="1" width="12.00390625" style="16" customWidth="1"/>
    <col min="2" max="2" width="45.00390625" style="16" customWidth="1"/>
    <col min="3" max="3" width="13.140625" style="16" customWidth="1"/>
    <col min="4" max="4" width="11.8515625" style="16" customWidth="1"/>
    <col min="5" max="5" width="11.421875" style="16" customWidth="1"/>
    <col min="6" max="6" width="12.57421875" style="16" customWidth="1"/>
    <col min="7" max="7" width="11.00390625" style="16" customWidth="1"/>
    <col min="8" max="8" width="13.00390625" style="16" customWidth="1"/>
    <col min="9" max="9" width="26.140625" style="16" customWidth="1"/>
    <col min="10" max="16384" width="9.140625" style="16" customWidth="1"/>
  </cols>
  <sheetData>
    <row r="1" spans="1:9" ht="26.25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ht="26.25">
      <c r="A2" s="106" t="s">
        <v>22</v>
      </c>
      <c r="B2" s="106"/>
      <c r="C2" s="106"/>
      <c r="D2" s="106"/>
      <c r="E2" s="106"/>
      <c r="F2" s="106"/>
      <c r="G2" s="106"/>
      <c r="H2" s="106"/>
      <c r="I2" s="106"/>
    </row>
    <row r="3" spans="1:9" ht="26.25">
      <c r="A3" s="106" t="s">
        <v>199</v>
      </c>
      <c r="B3" s="106"/>
      <c r="C3" s="106"/>
      <c r="D3" s="106"/>
      <c r="E3" s="106"/>
      <c r="F3" s="106"/>
      <c r="G3" s="106"/>
      <c r="H3" s="106"/>
      <c r="I3" s="106"/>
    </row>
    <row r="4" spans="1:9" ht="26.25">
      <c r="A4" s="60"/>
      <c r="B4" s="60"/>
      <c r="C4" s="60"/>
      <c r="D4" s="60"/>
      <c r="E4" s="60"/>
      <c r="F4" s="60"/>
      <c r="G4" s="60"/>
      <c r="H4" s="60"/>
      <c r="I4" s="60"/>
    </row>
    <row r="5" spans="1:9" ht="23.25">
      <c r="A5" s="19" t="s">
        <v>23</v>
      </c>
      <c r="B5" s="102" t="s">
        <v>10</v>
      </c>
      <c r="C5" s="93" t="s">
        <v>25</v>
      </c>
      <c r="D5" s="93"/>
      <c r="E5" s="93" t="s">
        <v>12</v>
      </c>
      <c r="F5" s="107" t="s">
        <v>14</v>
      </c>
      <c r="G5" s="21" t="s">
        <v>28</v>
      </c>
      <c r="H5" s="102" t="s">
        <v>29</v>
      </c>
      <c r="I5" s="93" t="s">
        <v>16</v>
      </c>
    </row>
    <row r="6" spans="1:9" ht="23.25">
      <c r="A6" s="22" t="s">
        <v>24</v>
      </c>
      <c r="B6" s="102"/>
      <c r="C6" s="20" t="s">
        <v>26</v>
      </c>
      <c r="D6" s="20" t="s">
        <v>27</v>
      </c>
      <c r="E6" s="93"/>
      <c r="F6" s="107"/>
      <c r="G6" s="23" t="s">
        <v>219</v>
      </c>
      <c r="H6" s="102"/>
      <c r="I6" s="93"/>
    </row>
    <row r="7" spans="1:9" ht="23.25">
      <c r="A7" s="31"/>
      <c r="B7" s="37" t="s">
        <v>217</v>
      </c>
      <c r="C7" s="26"/>
      <c r="D7" s="32"/>
      <c r="E7" s="26"/>
      <c r="F7" s="26"/>
      <c r="G7" s="26"/>
      <c r="H7" s="32"/>
      <c r="I7" s="33"/>
    </row>
    <row r="8" spans="1:9" ht="23.25">
      <c r="A8" s="31"/>
      <c r="B8" s="25" t="s">
        <v>218</v>
      </c>
      <c r="C8" s="26">
        <v>284404</v>
      </c>
      <c r="D8" s="32">
        <v>0</v>
      </c>
      <c r="E8" s="26">
        <v>0</v>
      </c>
      <c r="F8" s="26">
        <v>284404</v>
      </c>
      <c r="G8" s="26">
        <v>0</v>
      </c>
      <c r="H8" s="32">
        <v>0</v>
      </c>
      <c r="I8" s="26" t="s">
        <v>220</v>
      </c>
    </row>
    <row r="9" spans="1:9" ht="23.25">
      <c r="A9" s="31"/>
      <c r="B9" s="25"/>
      <c r="C9" s="26"/>
      <c r="D9" s="32"/>
      <c r="E9" s="26"/>
      <c r="F9" s="26"/>
      <c r="G9" s="26"/>
      <c r="H9" s="32"/>
      <c r="I9" s="42" t="s">
        <v>221</v>
      </c>
    </row>
    <row r="10" spans="1:9" ht="23.25">
      <c r="A10" s="31"/>
      <c r="B10" s="25"/>
      <c r="C10" s="26"/>
      <c r="D10" s="32"/>
      <c r="E10" s="26"/>
      <c r="F10" s="26"/>
      <c r="G10" s="26"/>
      <c r="H10" s="32"/>
      <c r="I10" s="42"/>
    </row>
    <row r="11" spans="1:9" ht="23.25">
      <c r="A11" s="31"/>
      <c r="B11" s="85" t="s">
        <v>222</v>
      </c>
      <c r="C11" s="26"/>
      <c r="D11" s="32"/>
      <c r="E11" s="26"/>
      <c r="F11" s="26"/>
      <c r="G11" s="26"/>
      <c r="H11" s="32"/>
      <c r="I11" s="42"/>
    </row>
    <row r="12" spans="1:9" ht="23.25">
      <c r="A12" s="31"/>
      <c r="B12" s="25" t="s">
        <v>261</v>
      </c>
      <c r="C12" s="26">
        <v>3800000</v>
      </c>
      <c r="D12" s="32">
        <v>0</v>
      </c>
      <c r="E12" s="26">
        <v>0</v>
      </c>
      <c r="F12" s="26">
        <v>3800000</v>
      </c>
      <c r="G12" s="26">
        <v>0</v>
      </c>
      <c r="H12" s="32">
        <v>0</v>
      </c>
      <c r="I12" s="42" t="s">
        <v>223</v>
      </c>
    </row>
    <row r="13" spans="1:9" ht="23.25">
      <c r="A13" s="31"/>
      <c r="B13" s="25" t="s">
        <v>262</v>
      </c>
      <c r="C13" s="26"/>
      <c r="D13" s="32"/>
      <c r="E13" s="26"/>
      <c r="F13" s="26"/>
      <c r="G13" s="32"/>
      <c r="H13" s="32"/>
      <c r="I13" s="26" t="s">
        <v>224</v>
      </c>
    </row>
    <row r="14" spans="1:9" ht="23.25">
      <c r="A14" s="31"/>
      <c r="B14" s="25"/>
      <c r="C14" s="26"/>
      <c r="D14" s="32"/>
      <c r="E14" s="26"/>
      <c r="F14" s="26"/>
      <c r="G14" s="26"/>
      <c r="H14" s="26"/>
      <c r="I14" s="42" t="s">
        <v>225</v>
      </c>
    </row>
    <row r="15" spans="1:9" ht="23.25">
      <c r="A15" s="31"/>
      <c r="B15" s="37"/>
      <c r="C15" s="26"/>
      <c r="D15" s="32"/>
      <c r="E15" s="26"/>
      <c r="F15" s="26"/>
      <c r="G15" s="32"/>
      <c r="H15" s="32"/>
      <c r="I15" s="26" t="s">
        <v>226</v>
      </c>
    </row>
    <row r="16" spans="1:9" ht="23.25">
      <c r="A16" s="31"/>
      <c r="B16" s="25"/>
      <c r="C16" s="26"/>
      <c r="D16" s="32"/>
      <c r="E16" s="26"/>
      <c r="F16" s="26"/>
      <c r="G16" s="32"/>
      <c r="H16" s="32"/>
      <c r="I16" s="34"/>
    </row>
    <row r="17" spans="1:9" ht="23.25">
      <c r="A17" s="31"/>
      <c r="B17" s="25"/>
      <c r="C17" s="26"/>
      <c r="D17" s="32"/>
      <c r="E17" s="26"/>
      <c r="F17" s="26"/>
      <c r="G17" s="26"/>
      <c r="H17" s="32"/>
      <c r="I17" s="26"/>
    </row>
    <row r="18" spans="1:9" ht="23.25">
      <c r="A18" s="31"/>
      <c r="B18" s="25"/>
      <c r="C18" s="26"/>
      <c r="D18" s="32"/>
      <c r="E18" s="26"/>
      <c r="F18" s="26"/>
      <c r="G18" s="26"/>
      <c r="H18" s="32"/>
      <c r="I18" s="26"/>
    </row>
    <row r="19" spans="1:9" ht="23.25">
      <c r="A19" s="35"/>
      <c r="B19" s="28" t="s">
        <v>8</v>
      </c>
      <c r="C19" s="36">
        <f aca="true" t="shared" si="0" ref="C19:H19">SUM(C8:C18)</f>
        <v>4084404</v>
      </c>
      <c r="D19" s="36">
        <f t="shared" si="0"/>
        <v>0</v>
      </c>
      <c r="E19" s="36">
        <f t="shared" si="0"/>
        <v>0</v>
      </c>
      <c r="F19" s="36">
        <f t="shared" si="0"/>
        <v>4084404</v>
      </c>
      <c r="G19" s="36">
        <f t="shared" si="0"/>
        <v>0</v>
      </c>
      <c r="H19" s="36">
        <f t="shared" si="0"/>
        <v>0</v>
      </c>
      <c r="I19" s="36"/>
    </row>
  </sheetData>
  <sheetProtection/>
  <mergeCells count="9">
    <mergeCell ref="A1:I1"/>
    <mergeCell ref="A2:I2"/>
    <mergeCell ref="A3:I3"/>
    <mergeCell ref="B5:B6"/>
    <mergeCell ref="C5:D5"/>
    <mergeCell ref="E5:E6"/>
    <mergeCell ref="F5:F6"/>
    <mergeCell ref="H5:H6"/>
    <mergeCell ref="I5:I6"/>
  </mergeCells>
  <printOptions/>
  <pageMargins left="0.19" right="0.17" top="0.54" bottom="0.47" header="0.29" footer="0.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80" zoomScaleSheetLayoutView="80" zoomScalePageLayoutView="0" workbookViewId="0" topLeftCell="A1">
      <selection activeCell="A14" sqref="A14"/>
    </sheetView>
  </sheetViews>
  <sheetFormatPr defaultColWidth="9.140625" defaultRowHeight="21.75"/>
  <cols>
    <col min="1" max="1" width="26.28125" style="16" customWidth="1"/>
    <col min="2" max="2" width="16.28125" style="16" customWidth="1"/>
    <col min="3" max="3" width="17.140625" style="16" customWidth="1"/>
    <col min="4" max="4" width="29.8515625" style="16" customWidth="1"/>
    <col min="5" max="5" width="17.8515625" style="16" customWidth="1"/>
    <col min="6" max="6" width="19.00390625" style="16" customWidth="1"/>
    <col min="7" max="7" width="30.7109375" style="16" customWidth="1"/>
    <col min="8" max="16384" width="9.140625" style="16" customWidth="1"/>
  </cols>
  <sheetData>
    <row r="1" spans="1:7" s="44" customFormat="1" ht="26.25">
      <c r="A1" s="106" t="s">
        <v>0</v>
      </c>
      <c r="B1" s="106"/>
      <c r="C1" s="106"/>
      <c r="D1" s="106"/>
      <c r="E1" s="106"/>
      <c r="F1" s="106"/>
      <c r="G1" s="106"/>
    </row>
    <row r="2" spans="1:7" s="44" customFormat="1" ht="26.25">
      <c r="A2" s="106" t="s">
        <v>47</v>
      </c>
      <c r="B2" s="106"/>
      <c r="C2" s="106"/>
      <c r="D2" s="106"/>
      <c r="E2" s="106"/>
      <c r="F2" s="106"/>
      <c r="G2" s="106"/>
    </row>
    <row r="3" spans="1:7" s="44" customFormat="1" ht="26.25">
      <c r="A3" s="110" t="s">
        <v>216</v>
      </c>
      <c r="B3" s="110"/>
      <c r="C3" s="110"/>
      <c r="D3" s="110"/>
      <c r="E3" s="110"/>
      <c r="F3" s="110"/>
      <c r="G3" s="110"/>
    </row>
    <row r="4" spans="1:7" s="44" customFormat="1" ht="23.25">
      <c r="A4" s="51"/>
      <c r="B4" s="51"/>
      <c r="C4" s="51"/>
      <c r="D4" s="51"/>
      <c r="E4" s="51"/>
      <c r="F4" s="51"/>
      <c r="G4" s="51"/>
    </row>
    <row r="5" spans="1:7" ht="23.25">
      <c r="A5" s="48"/>
      <c r="B5" s="111" t="s">
        <v>33</v>
      </c>
      <c r="C5" s="111"/>
      <c r="D5" s="29" t="s">
        <v>108</v>
      </c>
      <c r="E5" s="29" t="s">
        <v>111</v>
      </c>
      <c r="F5" s="29" t="s">
        <v>113</v>
      </c>
      <c r="G5" s="29" t="s">
        <v>48</v>
      </c>
    </row>
    <row r="6" spans="1:7" ht="23.25">
      <c r="A6" s="25"/>
      <c r="B6" s="108" t="s">
        <v>107</v>
      </c>
      <c r="C6" s="108" t="s">
        <v>64</v>
      </c>
      <c r="D6" s="56" t="s">
        <v>109</v>
      </c>
      <c r="E6" s="56" t="s">
        <v>107</v>
      </c>
      <c r="F6" s="56" t="s">
        <v>107</v>
      </c>
      <c r="G6" s="56" t="s">
        <v>107</v>
      </c>
    </row>
    <row r="7" spans="1:7" ht="23.25">
      <c r="A7" s="43"/>
      <c r="B7" s="109"/>
      <c r="C7" s="109"/>
      <c r="D7" s="45" t="s">
        <v>110</v>
      </c>
      <c r="E7" s="45" t="s">
        <v>112</v>
      </c>
      <c r="F7" s="45" t="s">
        <v>114</v>
      </c>
      <c r="G7" s="45" t="s">
        <v>115</v>
      </c>
    </row>
    <row r="8" spans="1:7" ht="23.25">
      <c r="A8" s="57" t="s">
        <v>49</v>
      </c>
      <c r="B8" s="46"/>
      <c r="C8" s="46"/>
      <c r="D8" s="46"/>
      <c r="E8" s="46"/>
      <c r="F8" s="46"/>
      <c r="G8" s="46"/>
    </row>
    <row r="9" spans="1:7" ht="23.25">
      <c r="A9" s="26" t="s">
        <v>116</v>
      </c>
      <c r="B9" s="26">
        <v>132527</v>
      </c>
      <c r="C9" s="26">
        <v>37863</v>
      </c>
      <c r="D9" s="26">
        <v>0</v>
      </c>
      <c r="E9" s="26">
        <v>27300</v>
      </c>
      <c r="F9" s="26">
        <v>23549</v>
      </c>
      <c r="G9" s="26">
        <v>63165</v>
      </c>
    </row>
    <row r="10" spans="1:7" ht="23.25">
      <c r="A10" s="26" t="s">
        <v>260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3800000</v>
      </c>
    </row>
    <row r="11" spans="1:7" ht="23.25">
      <c r="A11" s="26"/>
      <c r="B11" s="26"/>
      <c r="C11" s="26"/>
      <c r="D11" s="26"/>
      <c r="E11" s="26"/>
      <c r="F11" s="26"/>
      <c r="G11" s="26"/>
    </row>
    <row r="12" spans="1:7" ht="23.25">
      <c r="A12" s="84"/>
      <c r="B12" s="26"/>
      <c r="C12" s="26"/>
      <c r="D12" s="26"/>
      <c r="E12" s="26"/>
      <c r="F12" s="26"/>
      <c r="G12" s="26"/>
    </row>
    <row r="13" spans="1:7" ht="24" thickBot="1">
      <c r="A13" s="83" t="s">
        <v>8</v>
      </c>
      <c r="B13" s="58">
        <f aca="true" t="shared" si="0" ref="B13:G13">SUM(B9:B12)</f>
        <v>132527</v>
      </c>
      <c r="C13" s="58">
        <f t="shared" si="0"/>
        <v>37863</v>
      </c>
      <c r="D13" s="58">
        <f t="shared" si="0"/>
        <v>0</v>
      </c>
      <c r="E13" s="58">
        <f t="shared" si="0"/>
        <v>27300</v>
      </c>
      <c r="F13" s="58">
        <f t="shared" si="0"/>
        <v>23549</v>
      </c>
      <c r="G13" s="58">
        <f t="shared" si="0"/>
        <v>3863165</v>
      </c>
    </row>
    <row r="14" ht="24" thickTop="1">
      <c r="B14" s="24"/>
    </row>
    <row r="15" ht="23.25">
      <c r="B15" s="24"/>
    </row>
    <row r="16" spans="1:2" ht="23.25">
      <c r="A16" s="47"/>
      <c r="B16" s="44"/>
    </row>
    <row r="17" spans="1:2" ht="23.25">
      <c r="A17" s="47"/>
      <c r="B17" s="44"/>
    </row>
    <row r="18" ht="23.25">
      <c r="B18" s="44"/>
    </row>
  </sheetData>
  <sheetProtection/>
  <mergeCells count="6">
    <mergeCell ref="B6:B7"/>
    <mergeCell ref="C6:C7"/>
    <mergeCell ref="A1:G1"/>
    <mergeCell ref="A2:G2"/>
    <mergeCell ref="A3:G3"/>
    <mergeCell ref="B5:C5"/>
  </mergeCells>
  <printOptions/>
  <pageMargins left="0.31496062992125984" right="0.15748031496062992" top="0.5118110236220472" bottom="0.5118110236220472" header="0.1968503937007874" footer="0.31496062992125984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0" zoomScaleNormal="90" zoomScaleSheetLayoutView="90" zoomScalePageLayoutView="0" workbookViewId="0" topLeftCell="A1">
      <selection activeCell="G12" sqref="G12"/>
    </sheetView>
  </sheetViews>
  <sheetFormatPr defaultColWidth="9.140625" defaultRowHeight="21.75"/>
  <cols>
    <col min="1" max="1" width="7.57421875" style="1" customWidth="1"/>
    <col min="2" max="2" width="50.57421875" style="1" customWidth="1"/>
    <col min="3" max="3" width="19.28125" style="1" customWidth="1"/>
    <col min="4" max="7" width="15.7109375" style="1" customWidth="1"/>
    <col min="8" max="16384" width="9.140625" style="1" customWidth="1"/>
  </cols>
  <sheetData>
    <row r="1" spans="1:7" ht="23.25" customHeight="1">
      <c r="A1" s="112" t="s">
        <v>102</v>
      </c>
      <c r="B1" s="112"/>
      <c r="C1" s="112"/>
      <c r="D1" s="112"/>
      <c r="E1" s="112"/>
      <c r="F1" s="112"/>
      <c r="G1" s="112"/>
    </row>
    <row r="2" spans="1:7" ht="23.25" customHeight="1">
      <c r="A2" s="112" t="s">
        <v>227</v>
      </c>
      <c r="B2" s="112"/>
      <c r="C2" s="112"/>
      <c r="D2" s="112"/>
      <c r="E2" s="112"/>
      <c r="F2" s="112"/>
      <c r="G2" s="112"/>
    </row>
    <row r="3" spans="1:7" ht="23.25" customHeight="1">
      <c r="A3" s="112" t="s">
        <v>199</v>
      </c>
      <c r="B3" s="112"/>
      <c r="C3" s="112"/>
      <c r="D3" s="112"/>
      <c r="E3" s="112"/>
      <c r="F3" s="112"/>
      <c r="G3" s="112"/>
    </row>
    <row r="4" spans="1:7" ht="23.25" customHeight="1">
      <c r="A4" s="59"/>
      <c r="B4" s="59"/>
      <c r="C4" s="59"/>
      <c r="D4" s="59"/>
      <c r="E4" s="59"/>
      <c r="F4" s="59"/>
      <c r="G4" s="59"/>
    </row>
    <row r="5" spans="1:7" ht="24">
      <c r="A5" s="113" t="s">
        <v>30</v>
      </c>
      <c r="B5" s="114" t="s">
        <v>31</v>
      </c>
      <c r="C5" s="8" t="s">
        <v>32</v>
      </c>
      <c r="D5" s="115" t="s">
        <v>12</v>
      </c>
      <c r="E5" s="113" t="s">
        <v>13</v>
      </c>
      <c r="F5" s="113" t="s">
        <v>14</v>
      </c>
      <c r="G5" s="113" t="s">
        <v>15</v>
      </c>
    </row>
    <row r="6" spans="1:7" ht="24">
      <c r="A6" s="113"/>
      <c r="B6" s="114"/>
      <c r="C6" s="9" t="s">
        <v>228</v>
      </c>
      <c r="D6" s="115"/>
      <c r="E6" s="113"/>
      <c r="F6" s="113"/>
      <c r="G6" s="113"/>
    </row>
    <row r="7" spans="1:7" ht="24">
      <c r="A7" s="10"/>
      <c r="B7" s="5"/>
      <c r="C7" s="13"/>
      <c r="D7" s="13"/>
      <c r="E7" s="13"/>
      <c r="F7" s="13"/>
      <c r="G7" s="13"/>
    </row>
    <row r="8" spans="1:7" ht="27.75">
      <c r="A8" s="6"/>
      <c r="B8" s="54" t="s">
        <v>103</v>
      </c>
      <c r="C8" s="14"/>
      <c r="D8" s="14"/>
      <c r="E8" s="14"/>
      <c r="F8" s="14"/>
      <c r="G8" s="14"/>
    </row>
    <row r="9" spans="1:7" ht="24">
      <c r="A9" s="11">
        <v>1</v>
      </c>
      <c r="B9" s="18" t="s">
        <v>104</v>
      </c>
      <c r="C9" s="14">
        <v>22200</v>
      </c>
      <c r="D9" s="14">
        <v>0</v>
      </c>
      <c r="E9" s="14">
        <v>0</v>
      </c>
      <c r="F9" s="14">
        <v>0</v>
      </c>
      <c r="G9" s="14">
        <v>22200</v>
      </c>
    </row>
    <row r="10" spans="1:7" ht="24">
      <c r="A10" s="11"/>
      <c r="B10" s="6" t="s">
        <v>163</v>
      </c>
      <c r="C10" s="14"/>
      <c r="D10" s="14"/>
      <c r="E10" s="14"/>
      <c r="F10" s="14"/>
      <c r="G10" s="14"/>
    </row>
    <row r="11" spans="1:7" ht="24">
      <c r="A11" s="11">
        <v>2</v>
      </c>
      <c r="B11" s="6" t="s">
        <v>229</v>
      </c>
      <c r="C11" s="14">
        <v>45000</v>
      </c>
      <c r="D11" s="14">
        <v>0</v>
      </c>
      <c r="E11" s="14">
        <v>0</v>
      </c>
      <c r="F11" s="14">
        <v>0</v>
      </c>
      <c r="G11" s="14">
        <v>45000</v>
      </c>
    </row>
    <row r="12" spans="1:7" ht="24">
      <c r="A12" s="11"/>
      <c r="B12" s="6"/>
      <c r="C12" s="14"/>
      <c r="D12" s="14"/>
      <c r="E12" s="14"/>
      <c r="F12" s="14"/>
      <c r="G12" s="14"/>
    </row>
    <row r="13" spans="1:7" ht="24">
      <c r="A13" s="11"/>
      <c r="B13" s="6"/>
      <c r="C13" s="14"/>
      <c r="D13" s="14"/>
      <c r="E13" s="14"/>
      <c r="F13" s="14"/>
      <c r="G13" s="14"/>
    </row>
    <row r="14" spans="1:7" ht="26.25">
      <c r="A14" s="11"/>
      <c r="B14" s="54"/>
      <c r="C14" s="14"/>
      <c r="D14" s="14"/>
      <c r="E14" s="14"/>
      <c r="F14" s="14"/>
      <c r="G14" s="14"/>
    </row>
    <row r="15" spans="1:7" ht="24">
      <c r="A15" s="11"/>
      <c r="B15" s="6"/>
      <c r="C15" s="14"/>
      <c r="D15" s="14"/>
      <c r="E15" s="14"/>
      <c r="F15" s="14"/>
      <c r="G15" s="14"/>
    </row>
    <row r="16" spans="1:7" ht="24">
      <c r="A16" s="11"/>
      <c r="B16" s="6"/>
      <c r="C16" s="14"/>
      <c r="D16" s="12"/>
      <c r="E16" s="14"/>
      <c r="F16" s="12"/>
      <c r="G16" s="14"/>
    </row>
    <row r="17" spans="1:7" ht="24.75" thickBot="1">
      <c r="A17" s="7"/>
      <c r="B17" s="55" t="s">
        <v>8</v>
      </c>
      <c r="C17" s="15">
        <f>SUM(C9:C16)</f>
        <v>67200</v>
      </c>
      <c r="D17" s="15">
        <f>SUM(D9:D16)</f>
        <v>0</v>
      </c>
      <c r="E17" s="15">
        <f>SUM(E9:E16)</f>
        <v>0</v>
      </c>
      <c r="F17" s="15">
        <f>SUM(F9:F16)</f>
        <v>0</v>
      </c>
      <c r="G17" s="15">
        <f>SUM(G9:G16)</f>
        <v>67200</v>
      </c>
    </row>
    <row r="18" spans="1:7" ht="24.75" thickTop="1">
      <c r="A18" s="38"/>
      <c r="B18" s="38"/>
      <c r="C18" s="3"/>
      <c r="D18" s="3"/>
      <c r="E18" s="3"/>
      <c r="F18" s="3"/>
      <c r="G18" s="3"/>
    </row>
    <row r="19" spans="1:7" ht="24">
      <c r="A19" s="38"/>
      <c r="B19" s="38"/>
      <c r="C19" s="3"/>
      <c r="D19" s="3"/>
      <c r="E19" s="3"/>
      <c r="F19" s="3"/>
      <c r="G19" s="3"/>
    </row>
    <row r="20" spans="1:7" ht="24">
      <c r="A20" s="38"/>
      <c r="B20" s="38"/>
      <c r="C20" s="3"/>
      <c r="D20" s="3"/>
      <c r="E20" s="3"/>
      <c r="F20" s="3"/>
      <c r="G20" s="3"/>
    </row>
    <row r="21" spans="1:7" ht="24">
      <c r="A21" s="38"/>
      <c r="B21" s="38"/>
      <c r="C21" s="3"/>
      <c r="D21" s="3"/>
      <c r="E21" s="3"/>
      <c r="F21" s="3"/>
      <c r="G21" s="3"/>
    </row>
    <row r="22" spans="1:7" ht="24">
      <c r="A22" s="38"/>
      <c r="B22" s="38"/>
      <c r="C22" s="3"/>
      <c r="D22" s="3"/>
      <c r="E22" s="3"/>
      <c r="F22" s="3"/>
      <c r="G22" s="3"/>
    </row>
    <row r="23" spans="1:7" ht="24">
      <c r="A23" s="38"/>
      <c r="B23" s="38"/>
      <c r="C23" s="3"/>
      <c r="D23" s="3"/>
      <c r="E23" s="3"/>
      <c r="F23" s="3"/>
      <c r="G23" s="3"/>
    </row>
    <row r="24" spans="1:7" ht="24">
      <c r="A24" s="38"/>
      <c r="B24" s="38"/>
      <c r="C24" s="3"/>
      <c r="D24" s="3"/>
      <c r="E24" s="3"/>
      <c r="F24" s="3"/>
      <c r="G24" s="3"/>
    </row>
    <row r="25" spans="1:7" ht="24">
      <c r="A25" s="38"/>
      <c r="B25" s="38"/>
      <c r="C25" s="3"/>
      <c r="D25" s="3"/>
      <c r="E25" s="3"/>
      <c r="F25" s="3"/>
      <c r="G25" s="3"/>
    </row>
    <row r="26" spans="1:7" ht="23.25" customHeight="1">
      <c r="A26" s="38"/>
      <c r="B26" s="38"/>
      <c r="C26" s="3"/>
      <c r="D26" s="3"/>
      <c r="E26" s="3"/>
      <c r="F26" s="3"/>
      <c r="G26" s="3"/>
    </row>
  </sheetData>
  <sheetProtection/>
  <mergeCells count="9">
    <mergeCell ref="A1:G1"/>
    <mergeCell ref="A2:G2"/>
    <mergeCell ref="A3:G3"/>
    <mergeCell ref="A5:A6"/>
    <mergeCell ref="B5:B6"/>
    <mergeCell ref="D5:D6"/>
    <mergeCell ref="E5:E6"/>
    <mergeCell ref="F5:F6"/>
    <mergeCell ref="G5:G6"/>
  </mergeCells>
  <printOptions/>
  <pageMargins left="0.86" right="0.38" top="0.19" bottom="0.22" header="0.17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21.75"/>
  <cols>
    <col min="1" max="1" width="32.57421875" style="16" customWidth="1"/>
    <col min="2" max="2" width="13.8515625" style="16" customWidth="1"/>
    <col min="3" max="3" width="30.00390625" style="16" customWidth="1"/>
    <col min="4" max="4" width="17.7109375" style="16" customWidth="1"/>
    <col min="5" max="16384" width="9.140625" style="16" customWidth="1"/>
  </cols>
  <sheetData>
    <row r="1" spans="1:4" ht="23.25">
      <c r="A1" s="91" t="s">
        <v>54</v>
      </c>
      <c r="B1" s="91"/>
      <c r="C1" s="91"/>
      <c r="D1" s="91"/>
    </row>
    <row r="2" spans="1:4" ht="23.25">
      <c r="A2" s="89" t="s">
        <v>0</v>
      </c>
      <c r="B2" s="89"/>
      <c r="C2" s="89"/>
      <c r="D2" s="89"/>
    </row>
    <row r="3" spans="1:4" ht="23.25">
      <c r="A3" s="89" t="s">
        <v>55</v>
      </c>
      <c r="B3" s="89"/>
      <c r="C3" s="89"/>
      <c r="D3" s="89"/>
    </row>
    <row r="4" spans="1:4" ht="23.25">
      <c r="A4" s="88" t="s">
        <v>258</v>
      </c>
      <c r="B4" s="88"/>
      <c r="C4" s="88"/>
      <c r="D4" s="88"/>
    </row>
    <row r="5" spans="1:4" ht="23.25">
      <c r="A5" s="116"/>
      <c r="B5" s="116"/>
      <c r="C5" s="116"/>
      <c r="D5" s="116"/>
    </row>
    <row r="6" spans="1:4" ht="23.25">
      <c r="A6" s="117" t="s">
        <v>2</v>
      </c>
      <c r="B6" s="117" t="s">
        <v>56</v>
      </c>
      <c r="C6" s="111" t="s">
        <v>57</v>
      </c>
      <c r="D6" s="111"/>
    </row>
    <row r="7" spans="1:4" ht="23.25">
      <c r="A7" s="117"/>
      <c r="B7" s="117"/>
      <c r="C7" s="29" t="s">
        <v>58</v>
      </c>
      <c r="D7" s="29" t="s">
        <v>11</v>
      </c>
    </row>
    <row r="8" spans="1:4" ht="23.25">
      <c r="A8" s="48" t="s">
        <v>59</v>
      </c>
      <c r="B8" s="48"/>
      <c r="C8" s="48"/>
      <c r="D8" s="48"/>
    </row>
    <row r="9" spans="1:4" ht="23.25">
      <c r="A9" s="25" t="s">
        <v>230</v>
      </c>
      <c r="B9" s="41">
        <v>7970000</v>
      </c>
      <c r="C9" s="25" t="s">
        <v>60</v>
      </c>
      <c r="D9" s="41">
        <v>7970000</v>
      </c>
    </row>
    <row r="10" spans="1:4" ht="23.25">
      <c r="A10" s="25"/>
      <c r="B10" s="25"/>
      <c r="C10" s="25" t="s">
        <v>61</v>
      </c>
      <c r="D10" s="25"/>
    </row>
    <row r="11" spans="1:4" ht="23.25">
      <c r="A11" s="25"/>
      <c r="B11" s="25"/>
      <c r="C11" s="25" t="s">
        <v>62</v>
      </c>
      <c r="D11" s="25"/>
    </row>
    <row r="12" spans="1:4" ht="23.25">
      <c r="A12" s="25"/>
      <c r="B12" s="41">
        <v>3871400</v>
      </c>
      <c r="C12" s="25" t="s">
        <v>259</v>
      </c>
      <c r="D12" s="41">
        <v>3871400</v>
      </c>
    </row>
    <row r="13" spans="1:4" ht="23.25">
      <c r="A13" s="25"/>
      <c r="B13" s="25"/>
      <c r="C13" s="25" t="s">
        <v>231</v>
      </c>
      <c r="D13" s="25"/>
    </row>
    <row r="14" spans="1:4" ht="23.25">
      <c r="A14" s="25"/>
      <c r="B14" s="25"/>
      <c r="C14" s="25" t="s">
        <v>232</v>
      </c>
      <c r="D14" s="25"/>
    </row>
    <row r="15" spans="1:4" ht="23.25">
      <c r="A15" s="25"/>
      <c r="B15" s="25"/>
      <c r="C15" s="25"/>
      <c r="D15" s="25"/>
    </row>
    <row r="16" spans="1:4" ht="23.25">
      <c r="A16" s="25"/>
      <c r="B16" s="25"/>
      <c r="C16" s="25"/>
      <c r="D16" s="25"/>
    </row>
    <row r="17" spans="1:4" ht="23.25">
      <c r="A17" s="25"/>
      <c r="B17" s="25"/>
      <c r="C17" s="25"/>
      <c r="D17" s="25"/>
    </row>
    <row r="18" spans="1:4" ht="23.25">
      <c r="A18" s="25"/>
      <c r="B18" s="25"/>
      <c r="C18" s="25"/>
      <c r="D18" s="25"/>
    </row>
    <row r="19" spans="1:4" ht="24" thickBot="1">
      <c r="A19" s="43"/>
      <c r="B19" s="49">
        <f>SUM(B8:B18)</f>
        <v>11841400</v>
      </c>
      <c r="C19" s="50"/>
      <c r="D19" s="49">
        <f>SUM(D8:D18)</f>
        <v>11841400</v>
      </c>
    </row>
    <row r="20" ht="24" thickTop="1"/>
  </sheetData>
  <sheetProtection/>
  <mergeCells count="8">
    <mergeCell ref="A5:D5"/>
    <mergeCell ref="A6:A7"/>
    <mergeCell ref="B6:B7"/>
    <mergeCell ref="C6:D6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</dc:creator>
  <cp:keywords/>
  <dc:description/>
  <cp:lastModifiedBy>Micriosoft</cp:lastModifiedBy>
  <cp:lastPrinted>2015-01-22T03:42:39Z</cp:lastPrinted>
  <dcterms:created xsi:type="dcterms:W3CDTF">2006-12-14T03:06:36Z</dcterms:created>
  <dcterms:modified xsi:type="dcterms:W3CDTF">2015-01-22T03:44:00Z</dcterms:modified>
  <cp:category/>
  <cp:version/>
  <cp:contentType/>
  <cp:contentStatus/>
</cp:coreProperties>
</file>